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2503-04通信記録会\エントリー\原本\"/>
    </mc:Choice>
  </mc:AlternateContent>
  <xr:revisionPtr revIDLastSave="0" documentId="8_{CF1C4EAA-7F7D-4703-8DA4-7CAD8237F70E}" xr6:coauthVersionLast="47" xr6:coauthVersionMax="47" xr10:uidLastSave="{00000000-0000-0000-0000-000000000000}"/>
  <workbookProtection workbookAlgorithmName="SHA-512" workbookHashValue="vP1C+YzxYzmIU2BhVVpssfiIbGa1KzEmZeT/+ekBCvkNgI5HkkExFn1RjRVlN5JNdS1x+3TgoANAjF7Gs6uTmw==" workbookSaltValue="gbvyBWoAwqdTC0fvGFJ3YQ==" workbookSpinCount="100000" lockStructure="1"/>
  <bookViews>
    <workbookView xWindow="-120" yWindow="-120" windowWidth="29040" windowHeight="15720" tabRatio="648" xr2:uid="{00000000-000D-0000-FFFF-FFFF00000000}"/>
  </bookViews>
  <sheets>
    <sheet name="申込書" sheetId="1" r:id="rId1"/>
    <sheet name="申込一覧表" sheetId="2" r:id="rId2"/>
    <sheet name="リレーオーダー用紙" sheetId="4" state="hidden" r:id="rId3"/>
    <sheet name="誓約書" sheetId="10" state="hidden" r:id="rId4"/>
    <sheet name="メール" sheetId="9" state="hidden" r:id="rId5"/>
    <sheet name="団体" sheetId="7" state="hidden" r:id="rId6"/>
    <sheet name="所属1" sheetId="11" state="hidden" r:id="rId7"/>
    <sheet name="選手" sheetId="12" state="hidden" r:id="rId8"/>
    <sheet name="エントリー" sheetId="13" state="hidden" r:id="rId9"/>
    <sheet name="連続出場" sheetId="15" r:id="rId10"/>
    <sheet name="チーム" sheetId="14" state="hidden" r:id="rId11"/>
  </sheets>
  <definedNames>
    <definedName name="_xlnm.Print_Area" localSheetId="2">リレーオーダー用紙!$A$1:$J$58</definedName>
    <definedName name="_xlnm.Print_Area" localSheetId="1">申込一覧表!$A$1:$P$87</definedName>
    <definedName name="_xlnm.Print_Area" localSheetId="0">申込書!$B$1:$X$65</definedName>
    <definedName name="_xlnm.Print_Area" localSheetId="3">誓約書!$A$1:$Q$20</definedName>
    <definedName name="_xlnm.Print_Area" localSheetId="9">連続出場!$A$1:$X$128</definedName>
    <definedName name="_xlnm.Print_Titles" localSheetId="1">申込一覧表!$1:$4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15" l="1"/>
  <c r="M3" i="15"/>
  <c r="AM7" i="15"/>
  <c r="AN7" i="15"/>
  <c r="AM8" i="15"/>
  <c r="AN8" i="15"/>
  <c r="AM9" i="15"/>
  <c r="AN9" i="15"/>
  <c r="AM10" i="15"/>
  <c r="AN10" i="15"/>
  <c r="AM11" i="15"/>
  <c r="AN11" i="15"/>
  <c r="AM12" i="15"/>
  <c r="AN12" i="15"/>
  <c r="AM13" i="15"/>
  <c r="AN13" i="15"/>
  <c r="AM14" i="15"/>
  <c r="AN14" i="15"/>
  <c r="AM15" i="15"/>
  <c r="AN15" i="15"/>
  <c r="AM16" i="15"/>
  <c r="AN16" i="15"/>
  <c r="AM17" i="15"/>
  <c r="AN17" i="15"/>
  <c r="AM18" i="15"/>
  <c r="AN18" i="15"/>
  <c r="AM19" i="15"/>
  <c r="AN19" i="15"/>
  <c r="AM20" i="15"/>
  <c r="AN20" i="15"/>
  <c r="AM21" i="15"/>
  <c r="AN21" i="15"/>
  <c r="AM22" i="15"/>
  <c r="AN22" i="15"/>
  <c r="AM23" i="15"/>
  <c r="AN23" i="15"/>
  <c r="AM24" i="15"/>
  <c r="AN24" i="15"/>
  <c r="AM25" i="15"/>
  <c r="AN25" i="15"/>
  <c r="AM26" i="15"/>
  <c r="AN26" i="15"/>
  <c r="AM27" i="15"/>
  <c r="AN27" i="15"/>
  <c r="AM28" i="15"/>
  <c r="AN28" i="15"/>
  <c r="AM29" i="15"/>
  <c r="AN29" i="15"/>
  <c r="AM30" i="15"/>
  <c r="AN30" i="15"/>
  <c r="AM31" i="15"/>
  <c r="AN31" i="15"/>
  <c r="AM32" i="15"/>
  <c r="AN32" i="15"/>
  <c r="AM33" i="15"/>
  <c r="AN33" i="15"/>
  <c r="AM34" i="15"/>
  <c r="AN34" i="15"/>
  <c r="AM35" i="15"/>
  <c r="AN35" i="15"/>
  <c r="AM36" i="15"/>
  <c r="AN36" i="15"/>
  <c r="AM37" i="15"/>
  <c r="AN37" i="15"/>
  <c r="AM38" i="15"/>
  <c r="AN38" i="15"/>
  <c r="AM39" i="15"/>
  <c r="AN39" i="15"/>
  <c r="AM40" i="15"/>
  <c r="AN40" i="15"/>
  <c r="AM41" i="15"/>
  <c r="AN41" i="15"/>
  <c r="AM42" i="15"/>
  <c r="AN42" i="15"/>
  <c r="AM43" i="15"/>
  <c r="AN43" i="15"/>
  <c r="AM44" i="15"/>
  <c r="AN44" i="15"/>
  <c r="AM45" i="15"/>
  <c r="AN45" i="15"/>
  <c r="AM46" i="15"/>
  <c r="AN46" i="15"/>
  <c r="AM47" i="15"/>
  <c r="AN47" i="15"/>
  <c r="AM48" i="15"/>
  <c r="AN48" i="15"/>
  <c r="AM49" i="15"/>
  <c r="AN49" i="15"/>
  <c r="AM50" i="15"/>
  <c r="AN50" i="15"/>
  <c r="AM51" i="15"/>
  <c r="AN51" i="15"/>
  <c r="AM52" i="15"/>
  <c r="AN52" i="15"/>
  <c r="AM53" i="15"/>
  <c r="AN53" i="15"/>
  <c r="AM54" i="15"/>
  <c r="AN54" i="15"/>
  <c r="AM55" i="15"/>
  <c r="AN55" i="15"/>
  <c r="AM56" i="15"/>
  <c r="AN56" i="15"/>
  <c r="AM57" i="15"/>
  <c r="AN57" i="15"/>
  <c r="AM58" i="15"/>
  <c r="AN58" i="15"/>
  <c r="AM59" i="15"/>
  <c r="AN59" i="15"/>
  <c r="AM60" i="15"/>
  <c r="AN60" i="15"/>
  <c r="AM61" i="15"/>
  <c r="AN61" i="15"/>
  <c r="AM62" i="15"/>
  <c r="AN62" i="15"/>
  <c r="AM63" i="15"/>
  <c r="AN63" i="15"/>
  <c r="AM64" i="15"/>
  <c r="AN64" i="15"/>
  <c r="AM65" i="15"/>
  <c r="AN65" i="15"/>
  <c r="AM66" i="15"/>
  <c r="AN66" i="15"/>
  <c r="AM67" i="15"/>
  <c r="AN67" i="15"/>
  <c r="AM68" i="15"/>
  <c r="AN68" i="15"/>
  <c r="AM69" i="15"/>
  <c r="AN69" i="15"/>
  <c r="AM70" i="15"/>
  <c r="AN70" i="15"/>
  <c r="AM71" i="15"/>
  <c r="AN71" i="15"/>
  <c r="AM72" i="15"/>
  <c r="AN72" i="15"/>
  <c r="AM73" i="15"/>
  <c r="AN73" i="15"/>
  <c r="AM74" i="15"/>
  <c r="AN74" i="15"/>
  <c r="AM75" i="15"/>
  <c r="AN75" i="15"/>
  <c r="AM76" i="15"/>
  <c r="AN76" i="15"/>
  <c r="AM77" i="15"/>
  <c r="AN77" i="15"/>
  <c r="AM78" i="15"/>
  <c r="AN78" i="15"/>
  <c r="AM79" i="15"/>
  <c r="AN79" i="15"/>
  <c r="AM80" i="15"/>
  <c r="AN80" i="15"/>
  <c r="AM81" i="15"/>
  <c r="AN81" i="15"/>
  <c r="AM82" i="15"/>
  <c r="AN82" i="15"/>
  <c r="AM83" i="15"/>
  <c r="AN83" i="15"/>
  <c r="AM84" i="15"/>
  <c r="AN84" i="15"/>
  <c r="AM85" i="15"/>
  <c r="AN85" i="15"/>
  <c r="AM86" i="15"/>
  <c r="AN86" i="15"/>
  <c r="AM87" i="15"/>
  <c r="AN87" i="15"/>
  <c r="AM88" i="15"/>
  <c r="AN88" i="15"/>
  <c r="AM89" i="15"/>
  <c r="AN89" i="15"/>
  <c r="AM90" i="15"/>
  <c r="AN90" i="15"/>
  <c r="AM91" i="15"/>
  <c r="AN91" i="15"/>
  <c r="AM92" i="15"/>
  <c r="AN92" i="15"/>
  <c r="AM93" i="15"/>
  <c r="AN93" i="15"/>
  <c r="AM94" i="15"/>
  <c r="AN94" i="15"/>
  <c r="AM95" i="15"/>
  <c r="AN95" i="15"/>
  <c r="AM96" i="15"/>
  <c r="AN96" i="15"/>
  <c r="AM97" i="15"/>
  <c r="AN97" i="15"/>
  <c r="AM98" i="15"/>
  <c r="AN98" i="15"/>
  <c r="AM99" i="15"/>
  <c r="AN99" i="15"/>
  <c r="AM100" i="15"/>
  <c r="AN100" i="15"/>
  <c r="AM101" i="15"/>
  <c r="AN101" i="15"/>
  <c r="AM102" i="15"/>
  <c r="AN102" i="15"/>
  <c r="AM103" i="15"/>
  <c r="AN103" i="15"/>
  <c r="AM104" i="15"/>
  <c r="AN104" i="15"/>
  <c r="AM105" i="15"/>
  <c r="AN105" i="15"/>
  <c r="AM106" i="15"/>
  <c r="AN106" i="15"/>
  <c r="AM107" i="15"/>
  <c r="AN107" i="15"/>
  <c r="AM108" i="15"/>
  <c r="AN108" i="15"/>
  <c r="AM109" i="15"/>
  <c r="AN109" i="15"/>
  <c r="AM110" i="15"/>
  <c r="AN110" i="15"/>
  <c r="AM111" i="15"/>
  <c r="AN111" i="15"/>
  <c r="AM112" i="15"/>
  <c r="AN112" i="15"/>
  <c r="AM113" i="15"/>
  <c r="AN113" i="15"/>
  <c r="AM114" i="15"/>
  <c r="AN114" i="15"/>
  <c r="AM115" i="15"/>
  <c r="AN115" i="15"/>
  <c r="AM116" i="15"/>
  <c r="AN116" i="15"/>
  <c r="AM117" i="15"/>
  <c r="AN117" i="15"/>
  <c r="AM118" i="15"/>
  <c r="AN118" i="15"/>
  <c r="AM119" i="15"/>
  <c r="AN119" i="15"/>
  <c r="AM120" i="15"/>
  <c r="AN120" i="15"/>
  <c r="AM121" i="15"/>
  <c r="AN121" i="15"/>
  <c r="AM122" i="15"/>
  <c r="AN122" i="15"/>
  <c r="AM123" i="15"/>
  <c r="AN123" i="15"/>
  <c r="AM124" i="15"/>
  <c r="AN124" i="15"/>
  <c r="AM125" i="15"/>
  <c r="AN125" i="15"/>
  <c r="AM126" i="15"/>
  <c r="AN126" i="15"/>
  <c r="AM127" i="15"/>
  <c r="AN127" i="15"/>
  <c r="AM128" i="15"/>
  <c r="AN128" i="15"/>
  <c r="AM129" i="15"/>
  <c r="AN129" i="15"/>
  <c r="AM130" i="15"/>
  <c r="AN130" i="15"/>
  <c r="AM131" i="15"/>
  <c r="AN131" i="15"/>
  <c r="AM132" i="15"/>
  <c r="AN132" i="15"/>
  <c r="AM133" i="15"/>
  <c r="AN133" i="15"/>
  <c r="AM134" i="15"/>
  <c r="AN134" i="15"/>
  <c r="AM135" i="15"/>
  <c r="AN135" i="15"/>
  <c r="AM136" i="15"/>
  <c r="AN136" i="15"/>
  <c r="AM137" i="15"/>
  <c r="AN137" i="15"/>
  <c r="AM138" i="15"/>
  <c r="AN138" i="15"/>
  <c r="AM139" i="15"/>
  <c r="AN139" i="15"/>
  <c r="AM140" i="15"/>
  <c r="AN140" i="15"/>
  <c r="AM141" i="15"/>
  <c r="AN141" i="15"/>
  <c r="AM142" i="15"/>
  <c r="AN142" i="15"/>
  <c r="AM143" i="15"/>
  <c r="AN143" i="15"/>
  <c r="AM144" i="15"/>
  <c r="AN144" i="15"/>
  <c r="AM145" i="15"/>
  <c r="AN145" i="15"/>
  <c r="AM146" i="15"/>
  <c r="AN146" i="15"/>
  <c r="AM147" i="15"/>
  <c r="AN147" i="15"/>
  <c r="AM148" i="15"/>
  <c r="AN148" i="15"/>
  <c r="AM149" i="15"/>
  <c r="AN149" i="15"/>
  <c r="AM150" i="15"/>
  <c r="AN150" i="15"/>
  <c r="AM151" i="15"/>
  <c r="AN151" i="15"/>
  <c r="AM152" i="15"/>
  <c r="AN152" i="15"/>
  <c r="AM153" i="15"/>
  <c r="AN153" i="15"/>
  <c r="AM154" i="15"/>
  <c r="AN154" i="15"/>
  <c r="AM155" i="15"/>
  <c r="AN155" i="15"/>
  <c r="AM156" i="15"/>
  <c r="AN156" i="15"/>
  <c r="AM157" i="15"/>
  <c r="AN157" i="15"/>
  <c r="AM158" i="15"/>
  <c r="AN158" i="15"/>
  <c r="AM159" i="15"/>
  <c r="AN159" i="15"/>
  <c r="AM160" i="15"/>
  <c r="AN160" i="15"/>
  <c r="AM161" i="15"/>
  <c r="AN161" i="15"/>
  <c r="AM162" i="15"/>
  <c r="AN162" i="15"/>
  <c r="AM163" i="15"/>
  <c r="AN163" i="15"/>
  <c r="AM164" i="15"/>
  <c r="AN164" i="15"/>
  <c r="A3" i="15"/>
  <c r="AT49" i="2" l="1"/>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T48" i="2"/>
  <c r="AS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48"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T6" i="2"/>
  <c r="AS6" i="2"/>
  <c r="AR6"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48"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6" i="2"/>
  <c r="E7" i="15" l="1"/>
  <c r="G7" i="15"/>
  <c r="I7" i="15"/>
  <c r="K7" i="15"/>
  <c r="O7" i="15"/>
  <c r="Q7" i="15"/>
  <c r="S7" i="15"/>
  <c r="U7" i="15"/>
  <c r="W7" i="15"/>
  <c r="AA7" i="15"/>
  <c r="AC7" i="15"/>
  <c r="AE7" i="15"/>
  <c r="AG7" i="15"/>
  <c r="AI7" i="15"/>
  <c r="C7" i="15"/>
  <c r="N4" i="15" l="1"/>
  <c r="Z4" i="15"/>
  <c r="B4" i="15"/>
  <c r="D3" i="2"/>
  <c r="AB129" i="15" l="1"/>
  <c r="AB130" i="15"/>
  <c r="AB131" i="15"/>
  <c r="AB132" i="15"/>
  <c r="AB133" i="15"/>
  <c r="AB134" i="15"/>
  <c r="AB135" i="15"/>
  <c r="AB136" i="15"/>
  <c r="AB137" i="15"/>
  <c r="AB138" i="15"/>
  <c r="AB139" i="15"/>
  <c r="AB140" i="15"/>
  <c r="AB141" i="15"/>
  <c r="AB142" i="15"/>
  <c r="AB143" i="15"/>
  <c r="AB144" i="15"/>
  <c r="AB145" i="15"/>
  <c r="AB146" i="15"/>
  <c r="AB147" i="15"/>
  <c r="AB148" i="15"/>
  <c r="AB149" i="15"/>
  <c r="AB150" i="15"/>
  <c r="AB151" i="15"/>
  <c r="AB152" i="15"/>
  <c r="AB153" i="15"/>
  <c r="AB154" i="15"/>
  <c r="AB155" i="15"/>
  <c r="AB156" i="15"/>
  <c r="AB157" i="15"/>
  <c r="AB158" i="15"/>
  <c r="AB159" i="15"/>
  <c r="AB160" i="15"/>
  <c r="AB161" i="15"/>
  <c r="AB162" i="15"/>
  <c r="AB163" i="15"/>
  <c r="AB164" i="15"/>
  <c r="AB165" i="15"/>
  <c r="AB166" i="15"/>
  <c r="AB167" i="15"/>
  <c r="AB168" i="15"/>
  <c r="AB169" i="15"/>
  <c r="AB170" i="15"/>
  <c r="AB171" i="15"/>
  <c r="AB172" i="15"/>
  <c r="AB173" i="15"/>
  <c r="AB174" i="15"/>
  <c r="AB175" i="15"/>
  <c r="AB176" i="15"/>
  <c r="AB177" i="15"/>
  <c r="AB178" i="15"/>
  <c r="AB179" i="15"/>
  <c r="AB180" i="15"/>
  <c r="AB181" i="15"/>
  <c r="AB182" i="15"/>
  <c r="AB183" i="15"/>
  <c r="AB184" i="15"/>
  <c r="AB185" i="15"/>
  <c r="AB186" i="15"/>
  <c r="AB187" i="15"/>
  <c r="AB188" i="15"/>
  <c r="AB189" i="15"/>
  <c r="AB190" i="15"/>
  <c r="AB191" i="15"/>
  <c r="AB192" i="15"/>
  <c r="AB193" i="15"/>
  <c r="AB194" i="15"/>
  <c r="AB195" i="15"/>
  <c r="AB196" i="15"/>
  <c r="AB197" i="15"/>
  <c r="AB198" i="15"/>
  <c r="AB199" i="15"/>
  <c r="AB200" i="15"/>
  <c r="AB201" i="15"/>
  <c r="AB202" i="15"/>
  <c r="AB203" i="15"/>
  <c r="AB204" i="15"/>
  <c r="AB205" i="15"/>
  <c r="AB206" i="15"/>
  <c r="AB207" i="15"/>
  <c r="AB208" i="15"/>
  <c r="AB209" i="15"/>
  <c r="AB210" i="15"/>
  <c r="AB211" i="15"/>
  <c r="AB212" i="15"/>
  <c r="AB213" i="15"/>
  <c r="AB214" i="15"/>
  <c r="AB215" i="15"/>
  <c r="AB216" i="15"/>
  <c r="AB217" i="15"/>
  <c r="AB218" i="15"/>
  <c r="AB219" i="15"/>
  <c r="AA132" i="15" l="1"/>
  <c r="AA133" i="15"/>
  <c r="AA134" i="15"/>
  <c r="AA135" i="15"/>
  <c r="AA136" i="15"/>
  <c r="AA137" i="15"/>
  <c r="AA138" i="15"/>
  <c r="AA139" i="15"/>
  <c r="AA140" i="15"/>
  <c r="AA141" i="15"/>
  <c r="AA142" i="15"/>
  <c r="AA143" i="15"/>
  <c r="AA144" i="15"/>
  <c r="AA145" i="15"/>
  <c r="AA146" i="15"/>
  <c r="AA147" i="15"/>
  <c r="AA148" i="15"/>
  <c r="AA149" i="15"/>
  <c r="AA150" i="15"/>
  <c r="AA151" i="15"/>
  <c r="AA152" i="15"/>
  <c r="AA153" i="15"/>
  <c r="AA154" i="15"/>
  <c r="AA155" i="15"/>
  <c r="AA156" i="15"/>
  <c r="AA157" i="15"/>
  <c r="AA158" i="15"/>
  <c r="AA159" i="15"/>
  <c r="AA160" i="15"/>
  <c r="AA161" i="15"/>
  <c r="AA162" i="15"/>
  <c r="AA163" i="15"/>
  <c r="AA164" i="15"/>
  <c r="AA165" i="15"/>
  <c r="AA166" i="15"/>
  <c r="AA167" i="15"/>
  <c r="AA168" i="15"/>
  <c r="AA169" i="15"/>
  <c r="AA170" i="15"/>
  <c r="AA171" i="15"/>
  <c r="AA172" i="15"/>
  <c r="AA173" i="15"/>
  <c r="AA174" i="15"/>
  <c r="AA175" i="15"/>
  <c r="AA176" i="15"/>
  <c r="AA177" i="15"/>
  <c r="AA178" i="15"/>
  <c r="AA179" i="15"/>
  <c r="AA180" i="15"/>
  <c r="AA181" i="15"/>
  <c r="AA182" i="15"/>
  <c r="AA183" i="15"/>
  <c r="AA184" i="15"/>
  <c r="AA185" i="15"/>
  <c r="AA186" i="15"/>
  <c r="AA187" i="15"/>
  <c r="AA188" i="15"/>
  <c r="AA189" i="15"/>
  <c r="AA190" i="15"/>
  <c r="AA191" i="15"/>
  <c r="AA192" i="15"/>
  <c r="AA193" i="15"/>
  <c r="AA194" i="15"/>
  <c r="AA195" i="15"/>
  <c r="AA196" i="15"/>
  <c r="AA197" i="15"/>
  <c r="AA198" i="15"/>
  <c r="AA199" i="15"/>
  <c r="AA200" i="15"/>
  <c r="AA201" i="15"/>
  <c r="AA202" i="15"/>
  <c r="AA203" i="15"/>
  <c r="AA204" i="15"/>
  <c r="AA205" i="15"/>
  <c r="AA206" i="15"/>
  <c r="AA207" i="15"/>
  <c r="AA208" i="15"/>
  <c r="AA209" i="15"/>
  <c r="AA210" i="15"/>
  <c r="AA211" i="15"/>
  <c r="AA212" i="15"/>
  <c r="AA213" i="15"/>
  <c r="AA214" i="15"/>
  <c r="AA215" i="15"/>
  <c r="AA216" i="15"/>
  <c r="AA217" i="15"/>
  <c r="AA218" i="15"/>
  <c r="AA219" i="15"/>
  <c r="AB4" i="1" l="1"/>
  <c r="A3" i="2" l="1"/>
  <c r="Y4" i="15" l="1"/>
  <c r="A4" i="15"/>
  <c r="M4" i="15"/>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48"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6" i="2"/>
  <c r="AL87" i="2"/>
  <c r="AM87" i="2"/>
  <c r="AN87" i="2"/>
  <c r="AO87" i="2"/>
  <c r="AL49" i="2"/>
  <c r="AM49" i="2"/>
  <c r="AN49" i="2"/>
  <c r="AO49" i="2"/>
  <c r="AL50" i="2"/>
  <c r="AM50" i="2"/>
  <c r="AN50" i="2"/>
  <c r="AO50" i="2"/>
  <c r="AL51" i="2"/>
  <c r="AM51" i="2"/>
  <c r="AN51" i="2"/>
  <c r="AO51" i="2"/>
  <c r="AL52" i="2"/>
  <c r="AM52" i="2"/>
  <c r="AN52" i="2"/>
  <c r="AO52" i="2"/>
  <c r="AL53" i="2"/>
  <c r="AM53" i="2"/>
  <c r="AN53" i="2"/>
  <c r="AO53" i="2"/>
  <c r="AL54" i="2"/>
  <c r="AM54" i="2"/>
  <c r="AN54" i="2"/>
  <c r="AO54" i="2"/>
  <c r="AL55" i="2"/>
  <c r="AM55" i="2"/>
  <c r="AN55" i="2"/>
  <c r="AO55" i="2"/>
  <c r="AL56" i="2"/>
  <c r="AM56" i="2"/>
  <c r="AN56" i="2"/>
  <c r="AO56" i="2"/>
  <c r="AL57" i="2"/>
  <c r="AM57" i="2"/>
  <c r="AN57" i="2"/>
  <c r="AO57" i="2"/>
  <c r="AL58" i="2"/>
  <c r="AM58" i="2"/>
  <c r="AN58" i="2"/>
  <c r="AO58" i="2"/>
  <c r="AL59" i="2"/>
  <c r="AM59" i="2"/>
  <c r="AN59" i="2"/>
  <c r="AO59" i="2"/>
  <c r="AL60" i="2"/>
  <c r="AM60" i="2"/>
  <c r="AN60" i="2"/>
  <c r="AO60" i="2"/>
  <c r="AL61" i="2"/>
  <c r="AM61" i="2"/>
  <c r="AN61" i="2"/>
  <c r="AO61" i="2"/>
  <c r="AL62" i="2"/>
  <c r="AM62" i="2"/>
  <c r="AN62" i="2"/>
  <c r="AO62" i="2"/>
  <c r="AL63" i="2"/>
  <c r="AM63" i="2"/>
  <c r="AN63" i="2"/>
  <c r="AO63" i="2"/>
  <c r="AL64" i="2"/>
  <c r="AM64" i="2"/>
  <c r="AN64" i="2"/>
  <c r="AO64" i="2"/>
  <c r="AL65" i="2"/>
  <c r="AM65" i="2"/>
  <c r="AN65" i="2"/>
  <c r="AO65" i="2"/>
  <c r="AL66" i="2"/>
  <c r="AM66" i="2"/>
  <c r="AN66" i="2"/>
  <c r="AO66" i="2"/>
  <c r="AL67" i="2"/>
  <c r="AM67" i="2"/>
  <c r="AN67" i="2"/>
  <c r="AO67" i="2"/>
  <c r="AL68" i="2"/>
  <c r="AM68" i="2"/>
  <c r="AN68" i="2"/>
  <c r="AO68" i="2"/>
  <c r="AL69" i="2"/>
  <c r="AM69" i="2"/>
  <c r="AN69" i="2"/>
  <c r="AO69" i="2"/>
  <c r="AL70" i="2"/>
  <c r="AM70" i="2"/>
  <c r="AN70" i="2"/>
  <c r="AO70" i="2"/>
  <c r="AL71" i="2"/>
  <c r="AM71" i="2"/>
  <c r="AN71" i="2"/>
  <c r="AO71" i="2"/>
  <c r="AL72" i="2"/>
  <c r="AM72" i="2"/>
  <c r="AN72" i="2"/>
  <c r="AO72" i="2"/>
  <c r="AL73" i="2"/>
  <c r="AM73" i="2"/>
  <c r="AN73" i="2"/>
  <c r="AO73" i="2"/>
  <c r="AL74" i="2"/>
  <c r="AM74" i="2"/>
  <c r="AN74" i="2"/>
  <c r="AO74" i="2"/>
  <c r="AL75" i="2"/>
  <c r="AM75" i="2"/>
  <c r="AN75" i="2"/>
  <c r="AO75" i="2"/>
  <c r="AL76" i="2"/>
  <c r="AM76" i="2"/>
  <c r="AN76" i="2"/>
  <c r="AO76" i="2"/>
  <c r="AL77" i="2"/>
  <c r="AM77" i="2"/>
  <c r="AN77" i="2"/>
  <c r="AO77" i="2"/>
  <c r="AL78" i="2"/>
  <c r="AM78" i="2"/>
  <c r="AN78" i="2"/>
  <c r="AO78" i="2"/>
  <c r="AL79" i="2"/>
  <c r="AM79" i="2"/>
  <c r="AN79" i="2"/>
  <c r="AO79" i="2"/>
  <c r="AL80" i="2"/>
  <c r="AM80" i="2"/>
  <c r="AN80" i="2"/>
  <c r="AO80" i="2"/>
  <c r="AL81" i="2"/>
  <c r="AM81" i="2"/>
  <c r="AN81" i="2"/>
  <c r="AO81" i="2"/>
  <c r="AL82" i="2"/>
  <c r="AM82" i="2"/>
  <c r="AN82" i="2"/>
  <c r="AO82" i="2"/>
  <c r="AL83" i="2"/>
  <c r="AM83" i="2"/>
  <c r="AN83" i="2"/>
  <c r="AO83" i="2"/>
  <c r="AL84" i="2"/>
  <c r="AM84" i="2"/>
  <c r="AN84" i="2"/>
  <c r="AO84" i="2"/>
  <c r="AL85" i="2"/>
  <c r="AM85" i="2"/>
  <c r="AN85" i="2"/>
  <c r="AO85" i="2"/>
  <c r="AL86" i="2"/>
  <c r="AM86" i="2"/>
  <c r="AN86" i="2"/>
  <c r="AO86" i="2"/>
  <c r="AO48" i="2"/>
  <c r="AN48" i="2"/>
  <c r="AM48" i="2"/>
  <c r="AL48" i="2"/>
  <c r="AL7" i="2"/>
  <c r="AM7" i="2"/>
  <c r="AN7" i="2"/>
  <c r="AO7" i="2"/>
  <c r="AL8" i="2"/>
  <c r="AM8" i="2"/>
  <c r="AN8" i="2"/>
  <c r="AO8" i="2"/>
  <c r="AL9" i="2"/>
  <c r="AM9" i="2"/>
  <c r="AN9" i="2"/>
  <c r="AO9" i="2"/>
  <c r="AL10" i="2"/>
  <c r="AM10" i="2"/>
  <c r="AN10" i="2"/>
  <c r="AO10" i="2"/>
  <c r="AL11" i="2"/>
  <c r="AM11" i="2"/>
  <c r="AN11" i="2"/>
  <c r="AO11" i="2"/>
  <c r="AL12" i="2"/>
  <c r="AM12" i="2"/>
  <c r="AN12" i="2"/>
  <c r="AO12" i="2"/>
  <c r="AL13" i="2"/>
  <c r="AM13" i="2"/>
  <c r="AN13" i="2"/>
  <c r="AO13" i="2"/>
  <c r="AL14" i="2"/>
  <c r="AM14" i="2"/>
  <c r="AN14" i="2"/>
  <c r="AO14" i="2"/>
  <c r="AL15" i="2"/>
  <c r="AM15" i="2"/>
  <c r="AN15" i="2"/>
  <c r="AO15" i="2"/>
  <c r="AL16" i="2"/>
  <c r="AM16" i="2"/>
  <c r="AN16" i="2"/>
  <c r="AO16" i="2"/>
  <c r="AL17" i="2"/>
  <c r="AM17" i="2"/>
  <c r="AN17" i="2"/>
  <c r="AO17" i="2"/>
  <c r="AL18" i="2"/>
  <c r="AM18" i="2"/>
  <c r="AN18" i="2"/>
  <c r="AO18" i="2"/>
  <c r="AL19" i="2"/>
  <c r="AM19" i="2"/>
  <c r="AN19" i="2"/>
  <c r="AO19" i="2"/>
  <c r="AL20" i="2"/>
  <c r="AM20" i="2"/>
  <c r="AN20" i="2"/>
  <c r="AO20" i="2"/>
  <c r="AL21" i="2"/>
  <c r="AM21" i="2"/>
  <c r="AN21" i="2"/>
  <c r="AO21" i="2"/>
  <c r="AL22" i="2"/>
  <c r="AM22" i="2"/>
  <c r="AN22" i="2"/>
  <c r="AO22" i="2"/>
  <c r="AL23" i="2"/>
  <c r="AM23" i="2"/>
  <c r="AN23" i="2"/>
  <c r="AO23" i="2"/>
  <c r="AL24" i="2"/>
  <c r="AM24" i="2"/>
  <c r="AN24" i="2"/>
  <c r="AO24" i="2"/>
  <c r="AL25" i="2"/>
  <c r="AM25" i="2"/>
  <c r="AN25" i="2"/>
  <c r="AO25" i="2"/>
  <c r="AL26" i="2"/>
  <c r="AM26" i="2"/>
  <c r="AN26" i="2"/>
  <c r="AO26" i="2"/>
  <c r="AL27" i="2"/>
  <c r="AM27" i="2"/>
  <c r="AN27" i="2"/>
  <c r="AO27" i="2"/>
  <c r="AL28" i="2"/>
  <c r="AM28" i="2"/>
  <c r="AN28" i="2"/>
  <c r="AO28" i="2"/>
  <c r="AL29" i="2"/>
  <c r="AM29" i="2"/>
  <c r="AN29" i="2"/>
  <c r="AO29" i="2"/>
  <c r="AL30" i="2"/>
  <c r="AM30" i="2"/>
  <c r="AN30" i="2"/>
  <c r="AO30" i="2"/>
  <c r="AL31" i="2"/>
  <c r="AM31" i="2"/>
  <c r="AN31" i="2"/>
  <c r="AO31" i="2"/>
  <c r="AL32" i="2"/>
  <c r="AM32" i="2"/>
  <c r="AN32" i="2"/>
  <c r="AO32" i="2"/>
  <c r="AL33" i="2"/>
  <c r="AM33" i="2"/>
  <c r="AN33" i="2"/>
  <c r="AO33" i="2"/>
  <c r="AL34" i="2"/>
  <c r="AM34" i="2"/>
  <c r="AN34" i="2"/>
  <c r="AO34" i="2"/>
  <c r="AL35" i="2"/>
  <c r="AM35" i="2"/>
  <c r="AN35" i="2"/>
  <c r="AO35" i="2"/>
  <c r="AL36" i="2"/>
  <c r="AM36" i="2"/>
  <c r="AN36" i="2"/>
  <c r="AO36" i="2"/>
  <c r="AL37" i="2"/>
  <c r="AM37" i="2"/>
  <c r="AN37" i="2"/>
  <c r="AO37" i="2"/>
  <c r="AL38" i="2"/>
  <c r="AM38" i="2"/>
  <c r="AN38" i="2"/>
  <c r="AO38" i="2"/>
  <c r="AL39" i="2"/>
  <c r="AM39" i="2"/>
  <c r="AN39" i="2"/>
  <c r="AO39" i="2"/>
  <c r="AL40" i="2"/>
  <c r="AM40" i="2"/>
  <c r="AN40" i="2"/>
  <c r="AO40" i="2"/>
  <c r="AL41" i="2"/>
  <c r="AM41" i="2"/>
  <c r="AN41" i="2"/>
  <c r="AO41" i="2"/>
  <c r="AL42" i="2"/>
  <c r="AM42" i="2"/>
  <c r="AN42" i="2"/>
  <c r="AO42" i="2"/>
  <c r="AL43" i="2"/>
  <c r="AM43" i="2"/>
  <c r="AN43" i="2"/>
  <c r="AO43" i="2"/>
  <c r="AL44" i="2"/>
  <c r="AM44" i="2"/>
  <c r="AN44" i="2"/>
  <c r="AO44" i="2"/>
  <c r="AL45" i="2"/>
  <c r="AM45" i="2"/>
  <c r="AN45" i="2"/>
  <c r="AO45" i="2"/>
  <c r="AO6" i="2"/>
  <c r="AN6" i="2"/>
  <c r="AM6" i="2"/>
  <c r="AL6" i="2"/>
  <c r="AB220" i="15"/>
  <c r="AB221" i="15"/>
  <c r="AB222" i="15"/>
  <c r="AB223" i="15"/>
  <c r="AN6" i="15"/>
  <c r="AA220" i="15"/>
  <c r="AA221" i="15"/>
  <c r="AA222" i="15"/>
  <c r="AA223" i="15"/>
  <c r="AV46" i="2"/>
  <c r="AV47" i="2"/>
  <c r="AU47" i="2"/>
  <c r="AJ6" i="2"/>
  <c r="AJ49" i="2"/>
  <c r="AK49" i="2"/>
  <c r="AJ50" i="2"/>
  <c r="AK50" i="2"/>
  <c r="AJ51" i="2"/>
  <c r="AK51" i="2"/>
  <c r="AJ52" i="2"/>
  <c r="AK52" i="2"/>
  <c r="AJ53" i="2"/>
  <c r="AK53" i="2"/>
  <c r="AJ54" i="2"/>
  <c r="AK54" i="2"/>
  <c r="AJ55" i="2"/>
  <c r="AK55" i="2"/>
  <c r="AJ56" i="2"/>
  <c r="AK56" i="2"/>
  <c r="AJ57" i="2"/>
  <c r="AK57" i="2"/>
  <c r="AJ58" i="2"/>
  <c r="AK58" i="2"/>
  <c r="AJ59" i="2"/>
  <c r="AK59" i="2"/>
  <c r="AJ60" i="2"/>
  <c r="AK60" i="2"/>
  <c r="AJ61" i="2"/>
  <c r="AK61" i="2"/>
  <c r="AJ62" i="2"/>
  <c r="AK62" i="2"/>
  <c r="AJ63" i="2"/>
  <c r="AK63" i="2"/>
  <c r="AJ64" i="2"/>
  <c r="AK64" i="2"/>
  <c r="AJ65" i="2"/>
  <c r="AK65" i="2"/>
  <c r="AJ66" i="2"/>
  <c r="AK66" i="2"/>
  <c r="AJ67" i="2"/>
  <c r="AK67" i="2"/>
  <c r="AJ68" i="2"/>
  <c r="AK68" i="2"/>
  <c r="AJ69" i="2"/>
  <c r="AK69" i="2"/>
  <c r="AJ70" i="2"/>
  <c r="AK70" i="2"/>
  <c r="AJ71" i="2"/>
  <c r="AK71" i="2"/>
  <c r="AJ72" i="2"/>
  <c r="AK72" i="2"/>
  <c r="AJ73" i="2"/>
  <c r="AK73" i="2"/>
  <c r="AJ74" i="2"/>
  <c r="AK74" i="2"/>
  <c r="AJ75" i="2"/>
  <c r="AK75" i="2"/>
  <c r="AJ76" i="2"/>
  <c r="AK76" i="2"/>
  <c r="AJ77" i="2"/>
  <c r="AK77" i="2"/>
  <c r="AJ78" i="2"/>
  <c r="AK78" i="2"/>
  <c r="AJ79" i="2"/>
  <c r="AK79" i="2"/>
  <c r="AJ80" i="2"/>
  <c r="AK80" i="2"/>
  <c r="AJ81" i="2"/>
  <c r="AK81" i="2"/>
  <c r="AJ82" i="2"/>
  <c r="AK82" i="2"/>
  <c r="AJ83" i="2"/>
  <c r="AK83" i="2"/>
  <c r="AJ84" i="2"/>
  <c r="AK84" i="2"/>
  <c r="AJ85" i="2"/>
  <c r="AK85" i="2"/>
  <c r="AJ86" i="2"/>
  <c r="AK86" i="2"/>
  <c r="AJ87" i="2"/>
  <c r="AK87" i="2"/>
  <c r="AK48" i="2"/>
  <c r="AJ48" i="2"/>
  <c r="AJ7" i="2"/>
  <c r="AK7" i="2"/>
  <c r="AJ8" i="2"/>
  <c r="AK8" i="2"/>
  <c r="AJ9" i="2"/>
  <c r="AK9" i="2"/>
  <c r="AJ10" i="2"/>
  <c r="AK10" i="2"/>
  <c r="AJ11" i="2"/>
  <c r="AK11" i="2"/>
  <c r="AJ12" i="2"/>
  <c r="AK12" i="2"/>
  <c r="AJ13" i="2"/>
  <c r="AK13" i="2"/>
  <c r="AJ14" i="2"/>
  <c r="AK14" i="2"/>
  <c r="AJ15" i="2"/>
  <c r="AK15" i="2"/>
  <c r="AJ16" i="2"/>
  <c r="AK16" i="2"/>
  <c r="AJ17" i="2"/>
  <c r="AK17" i="2"/>
  <c r="AJ18" i="2"/>
  <c r="AK18" i="2"/>
  <c r="AJ19" i="2"/>
  <c r="AK19" i="2"/>
  <c r="AJ20" i="2"/>
  <c r="AK20" i="2"/>
  <c r="AJ21" i="2"/>
  <c r="AK21" i="2"/>
  <c r="AJ22" i="2"/>
  <c r="AK22" i="2"/>
  <c r="AJ23" i="2"/>
  <c r="AK23" i="2"/>
  <c r="AJ24" i="2"/>
  <c r="AK24" i="2"/>
  <c r="AJ25" i="2"/>
  <c r="AK25" i="2"/>
  <c r="AJ26" i="2"/>
  <c r="AK26" i="2"/>
  <c r="AJ27" i="2"/>
  <c r="AK27" i="2"/>
  <c r="AJ28" i="2"/>
  <c r="AK28" i="2"/>
  <c r="AJ29" i="2"/>
  <c r="AK29" i="2"/>
  <c r="AJ30" i="2"/>
  <c r="AK30" i="2"/>
  <c r="AJ31" i="2"/>
  <c r="AK31" i="2"/>
  <c r="AJ32" i="2"/>
  <c r="AK32" i="2"/>
  <c r="AJ33" i="2"/>
  <c r="AK33" i="2"/>
  <c r="AJ34" i="2"/>
  <c r="AK34" i="2"/>
  <c r="AJ35" i="2"/>
  <c r="AK35" i="2"/>
  <c r="AJ36" i="2"/>
  <c r="AK36" i="2"/>
  <c r="AJ37" i="2"/>
  <c r="AK37" i="2"/>
  <c r="AJ38" i="2"/>
  <c r="AK38" i="2"/>
  <c r="AJ39" i="2"/>
  <c r="AK39" i="2"/>
  <c r="AJ40" i="2"/>
  <c r="AK40" i="2"/>
  <c r="AJ41" i="2"/>
  <c r="AK41" i="2"/>
  <c r="AJ42" i="2"/>
  <c r="AK42" i="2"/>
  <c r="AJ43" i="2"/>
  <c r="AK43" i="2"/>
  <c r="AJ44" i="2"/>
  <c r="AK44" i="2"/>
  <c r="AJ45" i="2"/>
  <c r="AK45" i="2"/>
  <c r="AK6" i="2"/>
  <c r="P12" i="1"/>
  <c r="AB88" i="2" l="1"/>
  <c r="E25" i="1" s="1"/>
  <c r="AB46" i="2"/>
  <c r="E26" i="1" s="1"/>
  <c r="AC3" i="7" s="1"/>
  <c r="AB47" i="2"/>
  <c r="E30" i="1" s="1"/>
  <c r="AL3" i="7" s="1"/>
  <c r="A2" i="9"/>
  <c r="G3" i="13"/>
  <c r="G85" i="13"/>
  <c r="G167" i="13"/>
  <c r="G249" i="13"/>
  <c r="G4" i="13"/>
  <c r="G86" i="13"/>
  <c r="G168" i="13"/>
  <c r="G250" i="13"/>
  <c r="G5" i="13"/>
  <c r="G87" i="13"/>
  <c r="G169" i="13"/>
  <c r="G251" i="13"/>
  <c r="G6" i="13"/>
  <c r="G88" i="13"/>
  <c r="G170" i="13"/>
  <c r="G252" i="13"/>
  <c r="G7" i="13"/>
  <c r="G89" i="13"/>
  <c r="G171" i="13"/>
  <c r="G253" i="13"/>
  <c r="G8" i="13"/>
  <c r="G90" i="13"/>
  <c r="G172" i="13"/>
  <c r="G254" i="13"/>
  <c r="G9" i="13"/>
  <c r="G91" i="13"/>
  <c r="G173" i="13"/>
  <c r="G255" i="13"/>
  <c r="G10" i="13"/>
  <c r="G92" i="13"/>
  <c r="G174" i="13"/>
  <c r="G256" i="13"/>
  <c r="G11" i="13"/>
  <c r="G93" i="13"/>
  <c r="G175" i="13"/>
  <c r="G257" i="13"/>
  <c r="G12" i="13"/>
  <c r="G94" i="13"/>
  <c r="G176" i="13"/>
  <c r="G258" i="13"/>
  <c r="G13" i="13"/>
  <c r="G95" i="13"/>
  <c r="G177" i="13"/>
  <c r="G259" i="13"/>
  <c r="G14" i="13"/>
  <c r="G96" i="13"/>
  <c r="G260" i="13"/>
  <c r="G15" i="13"/>
  <c r="G97" i="13"/>
  <c r="G179" i="13"/>
  <c r="G261" i="13"/>
  <c r="G16" i="13"/>
  <c r="G98" i="13"/>
  <c r="G180" i="13"/>
  <c r="G262" i="13"/>
  <c r="G17" i="13"/>
  <c r="G99" i="13"/>
  <c r="G181" i="13"/>
  <c r="G263" i="13"/>
  <c r="G18" i="13"/>
  <c r="G100" i="13"/>
  <c r="G182" i="13"/>
  <c r="G264" i="13"/>
  <c r="G19" i="13"/>
  <c r="G101" i="13"/>
  <c r="G183" i="13"/>
  <c r="G265" i="13"/>
  <c r="G20" i="13"/>
  <c r="G102" i="13"/>
  <c r="G184" i="13"/>
  <c r="G266" i="13"/>
  <c r="G21" i="13"/>
  <c r="G103" i="13"/>
  <c r="G185" i="13"/>
  <c r="G267" i="13"/>
  <c r="G22" i="13"/>
  <c r="G104" i="13"/>
  <c r="G268" i="13"/>
  <c r="G23" i="13"/>
  <c r="G105" i="13"/>
  <c r="G187" i="13"/>
  <c r="G269" i="13"/>
  <c r="G24" i="13"/>
  <c r="G106" i="13"/>
  <c r="G188" i="13"/>
  <c r="G270" i="13"/>
  <c r="G25" i="13"/>
  <c r="G107" i="13"/>
  <c r="G189" i="13"/>
  <c r="G271" i="13"/>
  <c r="G26" i="13"/>
  <c r="G108" i="13"/>
  <c r="G190" i="13"/>
  <c r="G272" i="13"/>
  <c r="G27" i="13"/>
  <c r="G109" i="13"/>
  <c r="G191" i="13"/>
  <c r="G273" i="13"/>
  <c r="G28" i="13"/>
  <c r="G110" i="13"/>
  <c r="G192" i="13"/>
  <c r="G274" i="13"/>
  <c r="G29" i="13"/>
  <c r="G111" i="13"/>
  <c r="G193" i="13"/>
  <c r="G275" i="13"/>
  <c r="G30" i="13"/>
  <c r="G112" i="13"/>
  <c r="G276" i="13"/>
  <c r="G31" i="13"/>
  <c r="G113" i="13"/>
  <c r="G195" i="13"/>
  <c r="G277" i="13"/>
  <c r="G32" i="13"/>
  <c r="G114" i="13"/>
  <c r="G196" i="13"/>
  <c r="G278" i="13"/>
  <c r="G33" i="13"/>
  <c r="G115" i="13"/>
  <c r="G197" i="13"/>
  <c r="G279" i="13"/>
  <c r="G34" i="13"/>
  <c r="G116" i="13"/>
  <c r="G198" i="13"/>
  <c r="G280" i="13"/>
  <c r="G35" i="13"/>
  <c r="G117" i="13"/>
  <c r="G199" i="13"/>
  <c r="G281" i="13"/>
  <c r="G36" i="13"/>
  <c r="G118" i="13"/>
  <c r="G200" i="13"/>
  <c r="G282" i="13"/>
  <c r="G37" i="13"/>
  <c r="G119" i="13"/>
  <c r="G201" i="13"/>
  <c r="G283" i="13"/>
  <c r="G38" i="13"/>
  <c r="G120" i="13"/>
  <c r="G284" i="13"/>
  <c r="G39" i="13"/>
  <c r="G121" i="13"/>
  <c r="G203" i="13"/>
  <c r="G285" i="13"/>
  <c r="G40" i="13"/>
  <c r="G122" i="13"/>
  <c r="G204" i="13"/>
  <c r="G286" i="13"/>
  <c r="G41" i="13"/>
  <c r="G123" i="13"/>
  <c r="G205" i="13"/>
  <c r="G287" i="13"/>
  <c r="G44" i="13"/>
  <c r="G126" i="13"/>
  <c r="G208" i="13"/>
  <c r="G290" i="13"/>
  <c r="G45" i="13"/>
  <c r="G127" i="13"/>
  <c r="G209" i="13"/>
  <c r="G291" i="13"/>
  <c r="G46" i="13"/>
  <c r="G128" i="13"/>
  <c r="G210" i="13"/>
  <c r="G292" i="13"/>
  <c r="G47" i="13"/>
  <c r="G129" i="13"/>
  <c r="G211" i="13"/>
  <c r="G293" i="13"/>
  <c r="G48" i="13"/>
  <c r="G130" i="13"/>
  <c r="G294" i="13"/>
  <c r="G49" i="13"/>
  <c r="G131" i="13"/>
  <c r="G213" i="13"/>
  <c r="G295" i="13"/>
  <c r="G50" i="13"/>
  <c r="G132" i="13"/>
  <c r="G214" i="13"/>
  <c r="G296" i="13"/>
  <c r="G51" i="13"/>
  <c r="G133" i="13"/>
  <c r="G215" i="13"/>
  <c r="G297" i="13"/>
  <c r="G52" i="13"/>
  <c r="G134" i="13"/>
  <c r="G216" i="13"/>
  <c r="G298" i="13"/>
  <c r="G53" i="13"/>
  <c r="G135" i="13"/>
  <c r="G217" i="13"/>
  <c r="G299" i="13"/>
  <c r="G54" i="13"/>
  <c r="G136" i="13"/>
  <c r="G218" i="13"/>
  <c r="G300" i="13"/>
  <c r="G55" i="13"/>
  <c r="G137" i="13"/>
  <c r="G219" i="13"/>
  <c r="G301" i="13"/>
  <c r="G56" i="13"/>
  <c r="G138" i="13"/>
  <c r="G302" i="13"/>
  <c r="G57" i="13"/>
  <c r="G139" i="13"/>
  <c r="G221" i="13"/>
  <c r="G303" i="13"/>
  <c r="G58" i="13"/>
  <c r="G140" i="13"/>
  <c r="G222" i="13"/>
  <c r="G304" i="13"/>
  <c r="G59" i="13"/>
  <c r="G141" i="13"/>
  <c r="G223" i="13"/>
  <c r="G305" i="13"/>
  <c r="G60" i="13"/>
  <c r="G142" i="13"/>
  <c r="G224" i="13"/>
  <c r="G306" i="13"/>
  <c r="G61" i="13"/>
  <c r="G143" i="13"/>
  <c r="G225" i="13"/>
  <c r="G307" i="13"/>
  <c r="G62" i="13"/>
  <c r="G144" i="13"/>
  <c r="G226" i="13"/>
  <c r="G308" i="13"/>
  <c r="G63" i="13"/>
  <c r="G145" i="13"/>
  <c r="G227" i="13"/>
  <c r="G309" i="13"/>
  <c r="G64" i="13"/>
  <c r="G146" i="13"/>
  <c r="G310" i="13"/>
  <c r="G65" i="13"/>
  <c r="G147" i="13"/>
  <c r="G229" i="13"/>
  <c r="G311" i="13"/>
  <c r="G66" i="13"/>
  <c r="G148" i="13"/>
  <c r="G230" i="13"/>
  <c r="G312" i="13"/>
  <c r="G67" i="13"/>
  <c r="G149" i="13"/>
  <c r="G231" i="13"/>
  <c r="G313" i="13"/>
  <c r="G68" i="13"/>
  <c r="G150" i="13"/>
  <c r="G232" i="13"/>
  <c r="G314" i="13"/>
  <c r="G69" i="13"/>
  <c r="G151" i="13"/>
  <c r="G233" i="13"/>
  <c r="G315" i="13"/>
  <c r="G70" i="13"/>
  <c r="G152" i="13"/>
  <c r="G234" i="13"/>
  <c r="G316" i="13"/>
  <c r="G71" i="13"/>
  <c r="G153" i="13"/>
  <c r="G235" i="13"/>
  <c r="G317" i="13"/>
  <c r="G72" i="13"/>
  <c r="G154" i="13"/>
  <c r="G318" i="13"/>
  <c r="G73" i="13"/>
  <c r="G155" i="13"/>
  <c r="G237" i="13"/>
  <c r="G319" i="13"/>
  <c r="G74" i="13"/>
  <c r="G156" i="13"/>
  <c r="G238" i="13"/>
  <c r="G320" i="13"/>
  <c r="G75" i="13"/>
  <c r="G157" i="13"/>
  <c r="G239" i="13"/>
  <c r="G321" i="13"/>
  <c r="G76" i="13"/>
  <c r="G158" i="13"/>
  <c r="G240" i="13"/>
  <c r="G322" i="13"/>
  <c r="G77" i="13"/>
  <c r="G159" i="13"/>
  <c r="G241" i="13"/>
  <c r="G323" i="13"/>
  <c r="G78" i="13"/>
  <c r="G160" i="13"/>
  <c r="G242" i="13"/>
  <c r="G324" i="13"/>
  <c r="G79" i="13"/>
  <c r="G161" i="13"/>
  <c r="G243" i="13"/>
  <c r="G325" i="13"/>
  <c r="G80" i="13"/>
  <c r="G162" i="13"/>
  <c r="G326" i="13"/>
  <c r="G81" i="13"/>
  <c r="G163" i="13"/>
  <c r="G245" i="13"/>
  <c r="G327" i="13"/>
  <c r="G82" i="13"/>
  <c r="G164" i="13"/>
  <c r="G246" i="13"/>
  <c r="G328" i="13"/>
  <c r="G83" i="13"/>
  <c r="G165" i="13"/>
  <c r="G247" i="13"/>
  <c r="G329" i="13"/>
  <c r="G248" i="13"/>
  <c r="G166" i="13"/>
  <c r="G84" i="13"/>
  <c r="G2" i="13"/>
  <c r="J44" i="4"/>
  <c r="J45" i="4"/>
  <c r="J46" i="4"/>
  <c r="J47" i="4"/>
  <c r="J48" i="4"/>
  <c r="J53" i="4"/>
  <c r="J54" i="4"/>
  <c r="J55" i="4"/>
  <c r="J56" i="4"/>
  <c r="J57" i="4"/>
  <c r="AH6" i="2"/>
  <c r="AU6" i="2" s="1"/>
  <c r="AH7" i="2"/>
  <c r="AU7" i="2" s="1"/>
  <c r="AH8" i="2"/>
  <c r="AU8" i="2" s="1"/>
  <c r="AH9" i="2"/>
  <c r="AH10" i="2"/>
  <c r="AU10" i="2" s="1"/>
  <c r="AH11" i="2"/>
  <c r="AH12" i="2"/>
  <c r="AU12" i="2" s="1"/>
  <c r="T7" i="2"/>
  <c r="U7" i="2"/>
  <c r="T8" i="2"/>
  <c r="U8" i="2"/>
  <c r="T9" i="2"/>
  <c r="U9" i="2"/>
  <c r="T10" i="2"/>
  <c r="U10" i="2"/>
  <c r="T11" i="2"/>
  <c r="U11" i="2"/>
  <c r="T12" i="2"/>
  <c r="U12" i="2"/>
  <c r="T13" i="2"/>
  <c r="U13" i="2"/>
  <c r="T14" i="2"/>
  <c r="U14" i="2"/>
  <c r="T15" i="2"/>
  <c r="U15" i="2"/>
  <c r="T16" i="2"/>
  <c r="U16" i="2"/>
  <c r="T17" i="2"/>
  <c r="U17" i="2"/>
  <c r="T18" i="2"/>
  <c r="U18" i="2"/>
  <c r="T19" i="2"/>
  <c r="U19" i="2"/>
  <c r="T20" i="2"/>
  <c r="U20" i="2"/>
  <c r="T21" i="2"/>
  <c r="U21" i="2"/>
  <c r="T22" i="2"/>
  <c r="U22" i="2"/>
  <c r="T23" i="2"/>
  <c r="U23" i="2"/>
  <c r="T24" i="2"/>
  <c r="U24" i="2"/>
  <c r="T25" i="2"/>
  <c r="U25" i="2"/>
  <c r="T26" i="2"/>
  <c r="U26" i="2"/>
  <c r="T27" i="2"/>
  <c r="U27" i="2"/>
  <c r="T28" i="2"/>
  <c r="U28" i="2"/>
  <c r="T29" i="2"/>
  <c r="U29" i="2"/>
  <c r="T30" i="2"/>
  <c r="U30" i="2"/>
  <c r="T31" i="2"/>
  <c r="U31" i="2"/>
  <c r="T32" i="2"/>
  <c r="U32" i="2"/>
  <c r="T33" i="2"/>
  <c r="U33" i="2"/>
  <c r="T34" i="2"/>
  <c r="U34" i="2"/>
  <c r="T35" i="2"/>
  <c r="U35" i="2"/>
  <c r="AF35" i="2" s="1"/>
  <c r="C31" i="12" s="1"/>
  <c r="T36" i="2"/>
  <c r="U36" i="2"/>
  <c r="T37" i="2"/>
  <c r="U37" i="2"/>
  <c r="T38" i="2"/>
  <c r="U38" i="2"/>
  <c r="T39" i="2"/>
  <c r="U39" i="2"/>
  <c r="T40" i="2"/>
  <c r="U40" i="2"/>
  <c r="T41" i="2"/>
  <c r="U41" i="2"/>
  <c r="T42" i="2"/>
  <c r="U42" i="2"/>
  <c r="T43" i="2"/>
  <c r="U43" i="2"/>
  <c r="T44" i="2"/>
  <c r="U44" i="2"/>
  <c r="T45" i="2"/>
  <c r="U45" i="2"/>
  <c r="T48" i="2"/>
  <c r="U48" i="2"/>
  <c r="T49" i="2"/>
  <c r="U49" i="2"/>
  <c r="T50" i="2"/>
  <c r="U50" i="2"/>
  <c r="T51" i="2"/>
  <c r="U51" i="2"/>
  <c r="T52" i="2"/>
  <c r="U52" i="2"/>
  <c r="T53" i="2"/>
  <c r="U53" i="2"/>
  <c r="AF53" i="2" s="1"/>
  <c r="C49" i="12" s="1"/>
  <c r="T54" i="2"/>
  <c r="U54" i="2"/>
  <c r="T55" i="2"/>
  <c r="U55" i="2"/>
  <c r="T56" i="2"/>
  <c r="U56" i="2"/>
  <c r="T57" i="2"/>
  <c r="U57" i="2"/>
  <c r="T58" i="2"/>
  <c r="U58" i="2"/>
  <c r="T59" i="2"/>
  <c r="U59" i="2"/>
  <c r="T60" i="2"/>
  <c r="U60" i="2"/>
  <c r="T61" i="2"/>
  <c r="U61" i="2"/>
  <c r="T62" i="2"/>
  <c r="U62" i="2"/>
  <c r="T63" i="2"/>
  <c r="U63" i="2"/>
  <c r="T64" i="2"/>
  <c r="U64" i="2"/>
  <c r="T65" i="2"/>
  <c r="U65" i="2"/>
  <c r="T66" i="2"/>
  <c r="U66" i="2"/>
  <c r="T67" i="2"/>
  <c r="U67" i="2"/>
  <c r="T68" i="2"/>
  <c r="U68" i="2"/>
  <c r="T69" i="2"/>
  <c r="U69" i="2"/>
  <c r="AF69" i="2" s="1"/>
  <c r="C65" i="12" s="1"/>
  <c r="T70" i="2"/>
  <c r="U70" i="2"/>
  <c r="T71" i="2"/>
  <c r="U71" i="2"/>
  <c r="T72" i="2"/>
  <c r="U72" i="2"/>
  <c r="T73" i="2"/>
  <c r="U73" i="2"/>
  <c r="T74" i="2"/>
  <c r="U74" i="2"/>
  <c r="T75" i="2"/>
  <c r="U75" i="2"/>
  <c r="T76" i="2"/>
  <c r="U76" i="2"/>
  <c r="T77" i="2"/>
  <c r="U77" i="2"/>
  <c r="T78" i="2"/>
  <c r="U78" i="2"/>
  <c r="T79" i="2"/>
  <c r="U79" i="2"/>
  <c r="T80" i="2"/>
  <c r="U80" i="2"/>
  <c r="T81" i="2"/>
  <c r="U81" i="2"/>
  <c r="X81" i="2" s="1"/>
  <c r="T82" i="2"/>
  <c r="U82" i="2"/>
  <c r="T83" i="2"/>
  <c r="U83" i="2"/>
  <c r="T84" i="2"/>
  <c r="U84" i="2"/>
  <c r="T85" i="2"/>
  <c r="U85" i="2"/>
  <c r="T86" i="2"/>
  <c r="U86" i="2"/>
  <c r="AF86" i="2" s="1"/>
  <c r="C82" i="12" s="1"/>
  <c r="T87" i="2"/>
  <c r="U87" i="2"/>
  <c r="U6" i="2"/>
  <c r="T6" i="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44"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2" i="12"/>
  <c r="AW8" i="4"/>
  <c r="E3" i="14" s="1"/>
  <c r="AW9" i="4"/>
  <c r="E4" i="14" s="1"/>
  <c r="AW10" i="4"/>
  <c r="E5" i="14" s="1"/>
  <c r="AW11" i="4"/>
  <c r="E6" i="14" s="1"/>
  <c r="AW12" i="4"/>
  <c r="E7" i="14" s="1"/>
  <c r="AW13" i="4"/>
  <c r="E8" i="14" s="1"/>
  <c r="AW16" i="4"/>
  <c r="E11" i="14" s="1"/>
  <c r="AW17" i="4"/>
  <c r="E12" i="14" s="1"/>
  <c r="AW18" i="4"/>
  <c r="E13" i="14" s="1"/>
  <c r="AW19" i="4"/>
  <c r="E14" i="14" s="1"/>
  <c r="AW20" i="4"/>
  <c r="E15" i="14" s="1"/>
  <c r="AW21" i="4"/>
  <c r="E16" i="14" s="1"/>
  <c r="AW22" i="4"/>
  <c r="E17" i="14" s="1"/>
  <c r="AW25" i="4"/>
  <c r="E20" i="14" s="1"/>
  <c r="AW26" i="4"/>
  <c r="E21" i="14" s="1"/>
  <c r="AW27" i="4"/>
  <c r="E22" i="14" s="1"/>
  <c r="AW28" i="4"/>
  <c r="E23" i="14" s="1"/>
  <c r="AW29" i="4"/>
  <c r="E24" i="14" s="1"/>
  <c r="AW30" i="4"/>
  <c r="E25" i="14" s="1"/>
  <c r="AW31" i="4"/>
  <c r="E26" i="14" s="1"/>
  <c r="AW34" i="4"/>
  <c r="E29" i="14" s="1"/>
  <c r="AW35" i="4"/>
  <c r="E30" i="14" s="1"/>
  <c r="AW36" i="4"/>
  <c r="E31" i="14" s="1"/>
  <c r="AW37" i="4"/>
  <c r="E32" i="14" s="1"/>
  <c r="AW38" i="4"/>
  <c r="E33" i="14" s="1"/>
  <c r="AW39" i="4"/>
  <c r="E34" i="14" s="1"/>
  <c r="AW40" i="4"/>
  <c r="E35" i="14" s="1"/>
  <c r="AW43" i="4"/>
  <c r="E38" i="14" s="1"/>
  <c r="AW44" i="4"/>
  <c r="E39" i="14" s="1"/>
  <c r="AW45" i="4"/>
  <c r="E40" i="14" s="1"/>
  <c r="AW46" i="4"/>
  <c r="E41" i="14" s="1"/>
  <c r="AW47" i="4"/>
  <c r="E42" i="14" s="1"/>
  <c r="AW48" i="4"/>
  <c r="E43" i="14" s="1"/>
  <c r="AW49" i="4"/>
  <c r="E44" i="14" s="1"/>
  <c r="AW52" i="4"/>
  <c r="E47" i="14" s="1"/>
  <c r="AW53" i="4"/>
  <c r="E48" i="14" s="1"/>
  <c r="AW54" i="4"/>
  <c r="E49" i="14" s="1"/>
  <c r="AW55" i="4"/>
  <c r="E50" i="14" s="1"/>
  <c r="AW56" i="4"/>
  <c r="E51" i="14" s="1"/>
  <c r="AW57" i="4"/>
  <c r="E52" i="14" s="1"/>
  <c r="AW58" i="4"/>
  <c r="E53" i="14" s="1"/>
  <c r="AW7" i="4"/>
  <c r="E2" i="14" s="1"/>
  <c r="A39" i="14"/>
  <c r="A40" i="14"/>
  <c r="A41" i="14"/>
  <c r="A42" i="14"/>
  <c r="A43" i="14"/>
  <c r="A44" i="14"/>
  <c r="A45" i="14"/>
  <c r="A47" i="14"/>
  <c r="A48" i="14"/>
  <c r="A49" i="14"/>
  <c r="A50" i="14"/>
  <c r="A51" i="14"/>
  <c r="A52" i="14"/>
  <c r="A53" i="14"/>
  <c r="A38" i="14"/>
  <c r="A21" i="14"/>
  <c r="A22" i="14"/>
  <c r="A23" i="14"/>
  <c r="A24" i="14"/>
  <c r="A25" i="14"/>
  <c r="A26" i="14"/>
  <c r="A27" i="14"/>
  <c r="A29" i="14"/>
  <c r="A30" i="14"/>
  <c r="A31" i="14"/>
  <c r="A32" i="14"/>
  <c r="A33" i="14"/>
  <c r="A34" i="14"/>
  <c r="A35" i="14"/>
  <c r="A20" i="14"/>
  <c r="A3" i="14"/>
  <c r="A4" i="14"/>
  <c r="A5" i="14"/>
  <c r="A6" i="14"/>
  <c r="A7" i="14"/>
  <c r="A8" i="14"/>
  <c r="A9" i="14"/>
  <c r="A11" i="14"/>
  <c r="A12" i="14"/>
  <c r="A13" i="14"/>
  <c r="A14" i="14"/>
  <c r="A15" i="14"/>
  <c r="A16" i="14"/>
  <c r="A17" i="14"/>
  <c r="A36" i="14"/>
  <c r="A2" i="14"/>
  <c r="AS8" i="4"/>
  <c r="J3" i="14" s="1"/>
  <c r="AT8" i="4"/>
  <c r="K3" i="14" s="1"/>
  <c r="AU8" i="4"/>
  <c r="L3" i="14" s="1"/>
  <c r="AV8" i="4"/>
  <c r="M3" i="14" s="1"/>
  <c r="AS9" i="4"/>
  <c r="J4" i="14" s="1"/>
  <c r="AT9" i="4"/>
  <c r="K4" i="14" s="1"/>
  <c r="AU9" i="4"/>
  <c r="L4" i="14" s="1"/>
  <c r="AV9" i="4"/>
  <c r="M4" i="14" s="1"/>
  <c r="AS10" i="4"/>
  <c r="J5" i="14" s="1"/>
  <c r="AT10" i="4"/>
  <c r="K5" i="14" s="1"/>
  <c r="AU10" i="4"/>
  <c r="L5" i="14" s="1"/>
  <c r="AV10" i="4"/>
  <c r="M5" i="14" s="1"/>
  <c r="AS11" i="4"/>
  <c r="J6" i="14" s="1"/>
  <c r="AT11" i="4"/>
  <c r="K6" i="14" s="1"/>
  <c r="AU11" i="4"/>
  <c r="L6" i="14" s="1"/>
  <c r="AV11" i="4"/>
  <c r="M6" i="14" s="1"/>
  <c r="AS12" i="4"/>
  <c r="J7" i="14" s="1"/>
  <c r="AT12" i="4"/>
  <c r="K7" i="14" s="1"/>
  <c r="AU12" i="4"/>
  <c r="L7" i="14" s="1"/>
  <c r="AV12" i="4"/>
  <c r="M7" i="14" s="1"/>
  <c r="AS14" i="4"/>
  <c r="AT14" i="4"/>
  <c r="AU14" i="4"/>
  <c r="AV14" i="4"/>
  <c r="AT15" i="4"/>
  <c r="AU15" i="4"/>
  <c r="AV15" i="4"/>
  <c r="AS17" i="4"/>
  <c r="J12" i="14" s="1"/>
  <c r="AT17" i="4"/>
  <c r="K12" i="14" s="1"/>
  <c r="AU17" i="4"/>
  <c r="L12" i="14" s="1"/>
  <c r="AV17" i="4"/>
  <c r="M12" i="14" s="1"/>
  <c r="AS18" i="4"/>
  <c r="J13" i="14" s="1"/>
  <c r="AT18" i="4"/>
  <c r="K13" i="14" s="1"/>
  <c r="AU18" i="4"/>
  <c r="L13" i="14" s="1"/>
  <c r="AV18" i="4"/>
  <c r="M13" i="14" s="1"/>
  <c r="AS19" i="4"/>
  <c r="J14" i="14" s="1"/>
  <c r="AT19" i="4"/>
  <c r="K14" i="14" s="1"/>
  <c r="AU19" i="4"/>
  <c r="L14" i="14" s="1"/>
  <c r="AV19" i="4"/>
  <c r="M14" i="14" s="1"/>
  <c r="AS20" i="4"/>
  <c r="J15" i="14" s="1"/>
  <c r="AT20" i="4"/>
  <c r="K15" i="14" s="1"/>
  <c r="AU20" i="4"/>
  <c r="L15" i="14" s="1"/>
  <c r="AV20" i="4"/>
  <c r="M15" i="14" s="1"/>
  <c r="AS21" i="4"/>
  <c r="J16" i="14" s="1"/>
  <c r="AT21" i="4"/>
  <c r="K16" i="14" s="1"/>
  <c r="AU21" i="4"/>
  <c r="L16" i="14" s="1"/>
  <c r="AV21" i="4"/>
  <c r="M16" i="14" s="1"/>
  <c r="AS23" i="4"/>
  <c r="AT23" i="4"/>
  <c r="AU23" i="4"/>
  <c r="AV23" i="4"/>
  <c r="AT24" i="4"/>
  <c r="AU24" i="4"/>
  <c r="AV24" i="4"/>
  <c r="AS26" i="4"/>
  <c r="J21" i="14" s="1"/>
  <c r="AT26" i="4"/>
  <c r="K21" i="14" s="1"/>
  <c r="AU26" i="4"/>
  <c r="L21" i="14" s="1"/>
  <c r="AV26" i="4"/>
  <c r="M21" i="14" s="1"/>
  <c r="AS27" i="4"/>
  <c r="J22" i="14" s="1"/>
  <c r="AT27" i="4"/>
  <c r="K22" i="14" s="1"/>
  <c r="AU27" i="4"/>
  <c r="L22" i="14" s="1"/>
  <c r="AV27" i="4"/>
  <c r="M22" i="14" s="1"/>
  <c r="AS28" i="4"/>
  <c r="J23" i="14" s="1"/>
  <c r="AT28" i="4"/>
  <c r="K23" i="14" s="1"/>
  <c r="AU28" i="4"/>
  <c r="L23" i="14" s="1"/>
  <c r="AV28" i="4"/>
  <c r="M23" i="14" s="1"/>
  <c r="AS29" i="4"/>
  <c r="J24" i="14" s="1"/>
  <c r="AT29" i="4"/>
  <c r="K24" i="14" s="1"/>
  <c r="AU29" i="4"/>
  <c r="L24" i="14" s="1"/>
  <c r="AV29" i="4"/>
  <c r="M24" i="14" s="1"/>
  <c r="AS30" i="4"/>
  <c r="J25" i="14" s="1"/>
  <c r="AT30" i="4"/>
  <c r="K25" i="14" s="1"/>
  <c r="AU30" i="4"/>
  <c r="L25" i="14" s="1"/>
  <c r="AV30" i="4"/>
  <c r="M25" i="14" s="1"/>
  <c r="AS32" i="4"/>
  <c r="AT32" i="4"/>
  <c r="AU32" i="4"/>
  <c r="AV32" i="4"/>
  <c r="AT33" i="4"/>
  <c r="AU33" i="4"/>
  <c r="AV33" i="4"/>
  <c r="AS35" i="4"/>
  <c r="J30" i="14" s="1"/>
  <c r="AT35" i="4"/>
  <c r="K30" i="14" s="1"/>
  <c r="AU35" i="4"/>
  <c r="L30" i="14" s="1"/>
  <c r="AV35" i="4"/>
  <c r="M30" i="14" s="1"/>
  <c r="AS36" i="4"/>
  <c r="J31" i="14" s="1"/>
  <c r="AT36" i="4"/>
  <c r="K31" i="14" s="1"/>
  <c r="AU36" i="4"/>
  <c r="L31" i="14" s="1"/>
  <c r="AV36" i="4"/>
  <c r="M31" i="14" s="1"/>
  <c r="AS37" i="4"/>
  <c r="J32" i="14" s="1"/>
  <c r="AT37" i="4"/>
  <c r="K32" i="14" s="1"/>
  <c r="AU37" i="4"/>
  <c r="L32" i="14" s="1"/>
  <c r="AV37" i="4"/>
  <c r="M32" i="14" s="1"/>
  <c r="AS38" i="4"/>
  <c r="J33" i="14" s="1"/>
  <c r="AT38" i="4"/>
  <c r="K33" i="14" s="1"/>
  <c r="AU38" i="4"/>
  <c r="L33" i="14" s="1"/>
  <c r="AV38" i="4"/>
  <c r="M33" i="14" s="1"/>
  <c r="AS39" i="4"/>
  <c r="J34" i="14" s="1"/>
  <c r="AT39" i="4"/>
  <c r="K34" i="14" s="1"/>
  <c r="AU39" i="4"/>
  <c r="L34" i="14" s="1"/>
  <c r="AV39" i="4"/>
  <c r="M34" i="14" s="1"/>
  <c r="AS41" i="4"/>
  <c r="AT41" i="4"/>
  <c r="AU41" i="4"/>
  <c r="AV41" i="4"/>
  <c r="AT42" i="4"/>
  <c r="AU42" i="4"/>
  <c r="AV42" i="4"/>
  <c r="AS44" i="4"/>
  <c r="J39" i="14" s="1"/>
  <c r="AT44" i="4"/>
  <c r="K39" i="14" s="1"/>
  <c r="AU44" i="4"/>
  <c r="L39" i="14" s="1"/>
  <c r="AV44" i="4"/>
  <c r="M39" i="14" s="1"/>
  <c r="AS45" i="4"/>
  <c r="J40" i="14" s="1"/>
  <c r="AT45" i="4"/>
  <c r="K40" i="14" s="1"/>
  <c r="AU45" i="4"/>
  <c r="L40" i="14" s="1"/>
  <c r="AV45" i="4"/>
  <c r="M40" i="14" s="1"/>
  <c r="AS46" i="4"/>
  <c r="J41" i="14" s="1"/>
  <c r="AT46" i="4"/>
  <c r="K41" i="14" s="1"/>
  <c r="AU46" i="4"/>
  <c r="L41" i="14" s="1"/>
  <c r="AV46" i="4"/>
  <c r="M41" i="14" s="1"/>
  <c r="AS47" i="4"/>
  <c r="J42" i="14" s="1"/>
  <c r="AT47" i="4"/>
  <c r="K42" i="14" s="1"/>
  <c r="AU47" i="4"/>
  <c r="L42" i="14" s="1"/>
  <c r="AV47" i="4"/>
  <c r="M42" i="14" s="1"/>
  <c r="AS48" i="4"/>
  <c r="J43" i="14" s="1"/>
  <c r="AT48" i="4"/>
  <c r="K43" i="14" s="1"/>
  <c r="AU48" i="4"/>
  <c r="L43" i="14" s="1"/>
  <c r="AV48" i="4"/>
  <c r="M43" i="14" s="1"/>
  <c r="AS50" i="4"/>
  <c r="AT50" i="4"/>
  <c r="AU50" i="4"/>
  <c r="AV50" i="4"/>
  <c r="AT51" i="4"/>
  <c r="AU51" i="4"/>
  <c r="AV51" i="4"/>
  <c r="AS53" i="4"/>
  <c r="J48" i="14" s="1"/>
  <c r="AT53" i="4"/>
  <c r="K48" i="14" s="1"/>
  <c r="AU53" i="4"/>
  <c r="L48" i="14" s="1"/>
  <c r="AV53" i="4"/>
  <c r="M48" i="14" s="1"/>
  <c r="AS54" i="4"/>
  <c r="J49" i="14" s="1"/>
  <c r="AT54" i="4"/>
  <c r="K49" i="14" s="1"/>
  <c r="AU54" i="4"/>
  <c r="L49" i="14" s="1"/>
  <c r="AV54" i="4"/>
  <c r="M49" i="14" s="1"/>
  <c r="AS55" i="4"/>
  <c r="J50" i="14" s="1"/>
  <c r="AT55" i="4"/>
  <c r="K50" i="14" s="1"/>
  <c r="AU55" i="4"/>
  <c r="L50" i="14" s="1"/>
  <c r="AV55" i="4"/>
  <c r="M50" i="14" s="1"/>
  <c r="AS56" i="4"/>
  <c r="J51" i="14" s="1"/>
  <c r="AT56" i="4"/>
  <c r="K51" i="14" s="1"/>
  <c r="AU56" i="4"/>
  <c r="L51" i="14" s="1"/>
  <c r="AV56" i="4"/>
  <c r="M51" i="14" s="1"/>
  <c r="AS57" i="4"/>
  <c r="J52" i="14" s="1"/>
  <c r="AT57" i="4"/>
  <c r="K52" i="14" s="1"/>
  <c r="AU57" i="4"/>
  <c r="L52" i="14" s="1"/>
  <c r="AV57" i="4"/>
  <c r="M52" i="14" s="1"/>
  <c r="AV59" i="4"/>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85" i="13"/>
  <c r="C85" i="13" s="1"/>
  <c r="A87" i="13"/>
  <c r="C87" i="13" s="1"/>
  <c r="A88" i="13"/>
  <c r="C88" i="13" s="1"/>
  <c r="A89" i="13"/>
  <c r="C89" i="13" s="1"/>
  <c r="A90" i="13"/>
  <c r="C90" i="13" s="1"/>
  <c r="A91" i="13"/>
  <c r="C91" i="13" s="1"/>
  <c r="A92" i="13"/>
  <c r="C92" i="13" s="1"/>
  <c r="A93" i="13"/>
  <c r="C93" i="13" s="1"/>
  <c r="A94" i="13"/>
  <c r="C94" i="13" s="1"/>
  <c r="A95" i="13"/>
  <c r="C95" i="13" s="1"/>
  <c r="A96" i="13"/>
  <c r="C96" i="13" s="1"/>
  <c r="A97" i="13"/>
  <c r="C97" i="13" s="1"/>
  <c r="A98" i="13"/>
  <c r="C98" i="13" s="1"/>
  <c r="A99" i="13"/>
  <c r="C99" i="13" s="1"/>
  <c r="A100" i="13"/>
  <c r="C100" i="13" s="1"/>
  <c r="A101" i="13"/>
  <c r="C101" i="13" s="1"/>
  <c r="A102" i="13"/>
  <c r="C102" i="13" s="1"/>
  <c r="A103" i="13"/>
  <c r="C103" i="13" s="1"/>
  <c r="A104" i="13"/>
  <c r="C104" i="13" s="1"/>
  <c r="A105" i="13"/>
  <c r="C105" i="13" s="1"/>
  <c r="A106" i="13"/>
  <c r="C106" i="13" s="1"/>
  <c r="A107" i="13"/>
  <c r="C107" i="13" s="1"/>
  <c r="A108" i="13"/>
  <c r="C108" i="13" s="1"/>
  <c r="A109" i="13"/>
  <c r="C109" i="13" s="1"/>
  <c r="A110" i="13"/>
  <c r="C110" i="13" s="1"/>
  <c r="A111" i="13"/>
  <c r="C111" i="13" s="1"/>
  <c r="A112" i="13"/>
  <c r="C112" i="13" s="1"/>
  <c r="A113" i="13"/>
  <c r="C113" i="13" s="1"/>
  <c r="A114" i="13"/>
  <c r="C114" i="13" s="1"/>
  <c r="A115" i="13"/>
  <c r="C115" i="13" s="1"/>
  <c r="A116" i="13"/>
  <c r="C116" i="13" s="1"/>
  <c r="A117" i="13"/>
  <c r="C117" i="13" s="1"/>
  <c r="A118" i="13"/>
  <c r="C118" i="13" s="1"/>
  <c r="A119" i="13"/>
  <c r="C119" i="13" s="1"/>
  <c r="A120" i="13"/>
  <c r="C120" i="13" s="1"/>
  <c r="A121" i="13"/>
  <c r="C121" i="13" s="1"/>
  <c r="A122" i="13"/>
  <c r="C122" i="13" s="1"/>
  <c r="A128"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G178" i="13"/>
  <c r="G186" i="13"/>
  <c r="G194" i="13"/>
  <c r="G202" i="13"/>
  <c r="G212" i="13"/>
  <c r="G220" i="13"/>
  <c r="G228" i="13"/>
  <c r="G236" i="13"/>
  <c r="G244" i="13"/>
  <c r="AI7" i="2"/>
  <c r="AI8" i="2"/>
  <c r="B86" i="13" s="1"/>
  <c r="AI9" i="2"/>
  <c r="B87" i="13" s="1"/>
  <c r="AI10" i="2"/>
  <c r="B88" i="13" s="1"/>
  <c r="AI11" i="2"/>
  <c r="B89" i="13" s="1"/>
  <c r="AI12" i="2"/>
  <c r="B90" i="13" s="1"/>
  <c r="AH13" i="2"/>
  <c r="AI13" i="2"/>
  <c r="B91" i="13" s="1"/>
  <c r="AH14" i="2"/>
  <c r="AI14" i="2"/>
  <c r="B92" i="13" s="1"/>
  <c r="AH15" i="2"/>
  <c r="AI15" i="2"/>
  <c r="B93" i="13" s="1"/>
  <c r="AH16" i="2"/>
  <c r="AI16" i="2"/>
  <c r="B94" i="13" s="1"/>
  <c r="AH17" i="2"/>
  <c r="AI17" i="2"/>
  <c r="B95" i="13" s="1"/>
  <c r="AH18" i="2"/>
  <c r="AI18" i="2"/>
  <c r="B96" i="13" s="1"/>
  <c r="AH19" i="2"/>
  <c r="AI19" i="2"/>
  <c r="B97" i="13" s="1"/>
  <c r="AH20" i="2"/>
  <c r="AI20" i="2"/>
  <c r="B98" i="13" s="1"/>
  <c r="AH21" i="2"/>
  <c r="AI21" i="2"/>
  <c r="B99" i="13" s="1"/>
  <c r="AH22" i="2"/>
  <c r="AI22" i="2"/>
  <c r="B100" i="13" s="1"/>
  <c r="AH23" i="2"/>
  <c r="AI23" i="2"/>
  <c r="B101" i="13" s="1"/>
  <c r="AH24" i="2"/>
  <c r="AI24" i="2"/>
  <c r="B102" i="13" s="1"/>
  <c r="AH25" i="2"/>
  <c r="AI25" i="2"/>
  <c r="B103" i="13" s="1"/>
  <c r="AH26" i="2"/>
  <c r="AI26" i="2"/>
  <c r="B104" i="13" s="1"/>
  <c r="AH27" i="2"/>
  <c r="AI27" i="2"/>
  <c r="B105" i="13" s="1"/>
  <c r="AH28" i="2"/>
  <c r="AI28" i="2"/>
  <c r="B106" i="13" s="1"/>
  <c r="AH29" i="2"/>
  <c r="AI29" i="2"/>
  <c r="B107" i="13" s="1"/>
  <c r="AH30" i="2"/>
  <c r="AI30" i="2"/>
  <c r="B108" i="13" s="1"/>
  <c r="AH31" i="2"/>
  <c r="AI31" i="2"/>
  <c r="B109" i="13" s="1"/>
  <c r="AH32" i="2"/>
  <c r="AI32" i="2"/>
  <c r="B110" i="13" s="1"/>
  <c r="AH33" i="2"/>
  <c r="AI33" i="2"/>
  <c r="B111" i="13" s="1"/>
  <c r="AH34" i="2"/>
  <c r="AI34" i="2"/>
  <c r="B112" i="13" s="1"/>
  <c r="AH35" i="2"/>
  <c r="AI35" i="2"/>
  <c r="B113" i="13" s="1"/>
  <c r="AH36" i="2"/>
  <c r="AI36" i="2"/>
  <c r="B114" i="13" s="1"/>
  <c r="AH37" i="2"/>
  <c r="AI37" i="2"/>
  <c r="B115" i="13" s="1"/>
  <c r="AH38" i="2"/>
  <c r="AI38" i="2"/>
  <c r="B116" i="13" s="1"/>
  <c r="AH39" i="2"/>
  <c r="AI39" i="2"/>
  <c r="B117" i="13" s="1"/>
  <c r="AH40" i="2"/>
  <c r="AI40" i="2"/>
  <c r="B118" i="13" s="1"/>
  <c r="AH41" i="2"/>
  <c r="AI41" i="2"/>
  <c r="B119" i="13" s="1"/>
  <c r="AH42" i="2"/>
  <c r="AI42" i="2"/>
  <c r="B120" i="13" s="1"/>
  <c r="AH43" i="2"/>
  <c r="AI43" i="2"/>
  <c r="B121" i="13" s="1"/>
  <c r="AH44" i="2"/>
  <c r="AI44" i="2"/>
  <c r="B122" i="13" s="1"/>
  <c r="AH45" i="2"/>
  <c r="AI45" i="2"/>
  <c r="B123" i="13" s="1"/>
  <c r="AH46" i="2"/>
  <c r="AU46" i="2" s="1"/>
  <c r="AH48" i="2"/>
  <c r="AU48" i="2" s="1"/>
  <c r="AI48" i="2"/>
  <c r="AH49" i="2"/>
  <c r="AI49" i="2"/>
  <c r="AH50" i="2"/>
  <c r="AU50" i="2" s="1"/>
  <c r="AI50" i="2"/>
  <c r="AH51" i="2"/>
  <c r="AI51" i="2"/>
  <c r="AH52" i="2"/>
  <c r="AI52" i="2"/>
  <c r="AH53" i="2"/>
  <c r="AI53" i="2"/>
  <c r="AH54" i="2"/>
  <c r="AI54" i="2"/>
  <c r="AH55" i="2"/>
  <c r="AI55" i="2"/>
  <c r="AH56" i="2"/>
  <c r="AI56" i="2"/>
  <c r="AH57" i="2"/>
  <c r="AI57" i="2"/>
  <c r="AH58" i="2"/>
  <c r="AI58" i="2"/>
  <c r="AH59" i="2"/>
  <c r="AI59" i="2"/>
  <c r="AH60" i="2"/>
  <c r="AI60" i="2"/>
  <c r="AH61" i="2"/>
  <c r="AI61" i="2"/>
  <c r="AH62" i="2"/>
  <c r="AI62" i="2"/>
  <c r="AH63" i="2"/>
  <c r="AI63" i="2"/>
  <c r="AH64" i="2"/>
  <c r="AI64" i="2"/>
  <c r="AH65" i="2"/>
  <c r="AI65" i="2"/>
  <c r="AH66" i="2"/>
  <c r="AI66" i="2"/>
  <c r="AH67" i="2"/>
  <c r="AI67" i="2"/>
  <c r="AH68" i="2"/>
  <c r="AI68" i="2"/>
  <c r="AH69" i="2"/>
  <c r="AI69" i="2"/>
  <c r="AH70" i="2"/>
  <c r="AI70" i="2"/>
  <c r="AH71" i="2"/>
  <c r="AI71" i="2"/>
  <c r="AH72" i="2"/>
  <c r="AI72" i="2"/>
  <c r="AH73" i="2"/>
  <c r="AI73" i="2"/>
  <c r="AH74" i="2"/>
  <c r="AI74" i="2"/>
  <c r="AH75" i="2"/>
  <c r="AI75" i="2"/>
  <c r="AH76" i="2"/>
  <c r="AI76" i="2"/>
  <c r="AH77" i="2"/>
  <c r="AI77" i="2"/>
  <c r="AH78" i="2"/>
  <c r="AI78" i="2"/>
  <c r="AH79" i="2"/>
  <c r="AI79" i="2"/>
  <c r="AH80" i="2"/>
  <c r="AI80" i="2"/>
  <c r="AH81" i="2"/>
  <c r="AI81" i="2"/>
  <c r="AH82" i="2"/>
  <c r="AI82" i="2"/>
  <c r="AH83" i="2"/>
  <c r="AI83" i="2"/>
  <c r="AH84" i="2"/>
  <c r="AI84" i="2"/>
  <c r="AH85" i="2"/>
  <c r="AI85" i="2"/>
  <c r="AH86" i="2"/>
  <c r="AI86" i="2"/>
  <c r="AH87" i="2"/>
  <c r="AI87" i="2"/>
  <c r="AI6" i="2"/>
  <c r="A28" i="12"/>
  <c r="A29" i="12"/>
  <c r="A30" i="12"/>
  <c r="A31" i="12"/>
  <c r="A32" i="12"/>
  <c r="A33" i="12"/>
  <c r="A34" i="12"/>
  <c r="A35" i="12"/>
  <c r="A36" i="12"/>
  <c r="A37" i="12"/>
  <c r="A38" i="12"/>
  <c r="A39" i="12"/>
  <c r="A40" i="12"/>
  <c r="A42" i="12"/>
  <c r="F42" i="12" s="1"/>
  <c r="A43" i="12"/>
  <c r="I43" i="12" s="1"/>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Z46" i="2"/>
  <c r="Z47" i="2"/>
  <c r="D2" i="11"/>
  <c r="E2" i="11" s="1"/>
  <c r="C2" i="11"/>
  <c r="B2" i="11"/>
  <c r="A3" i="4"/>
  <c r="W3" i="7"/>
  <c r="V3" i="7"/>
  <c r="U3" i="7"/>
  <c r="R3" i="7"/>
  <c r="Q3" i="7"/>
  <c r="P3" i="7"/>
  <c r="AP48" i="2"/>
  <c r="I44" i="12" s="1"/>
  <c r="AP7" i="2"/>
  <c r="I3" i="12" s="1"/>
  <c r="AP8" i="2"/>
  <c r="I4" i="12" s="1"/>
  <c r="AP9" i="2"/>
  <c r="I5" i="12" s="1"/>
  <c r="AP10" i="2"/>
  <c r="I6" i="12" s="1"/>
  <c r="AP11" i="2"/>
  <c r="I7" i="12" s="1"/>
  <c r="AP12" i="2"/>
  <c r="I8" i="12" s="1"/>
  <c r="AP13" i="2"/>
  <c r="I9" i="12" s="1"/>
  <c r="AP14" i="2"/>
  <c r="I10" i="12" s="1"/>
  <c r="AP15" i="2"/>
  <c r="I11" i="12" s="1"/>
  <c r="AP16" i="2"/>
  <c r="I12" i="12" s="1"/>
  <c r="AP17" i="2"/>
  <c r="I13" i="12" s="1"/>
  <c r="AP18" i="2"/>
  <c r="I14" i="12" s="1"/>
  <c r="AP19" i="2"/>
  <c r="I15" i="12" s="1"/>
  <c r="AP20" i="2"/>
  <c r="I16" i="12" s="1"/>
  <c r="AP21" i="2"/>
  <c r="I17" i="12" s="1"/>
  <c r="AP22" i="2"/>
  <c r="I18" i="12" s="1"/>
  <c r="AP23" i="2"/>
  <c r="I19" i="12" s="1"/>
  <c r="AP24" i="2"/>
  <c r="I20" i="12" s="1"/>
  <c r="AP25" i="2"/>
  <c r="I21" i="12" s="1"/>
  <c r="AP26" i="2"/>
  <c r="I22" i="12" s="1"/>
  <c r="AP27" i="2"/>
  <c r="I23" i="12" s="1"/>
  <c r="AP28" i="2"/>
  <c r="I24" i="12" s="1"/>
  <c r="AP29" i="2"/>
  <c r="I25" i="12" s="1"/>
  <c r="AP30" i="2"/>
  <c r="I26" i="12" s="1"/>
  <c r="AP31" i="2"/>
  <c r="I27" i="12" s="1"/>
  <c r="AP32" i="2"/>
  <c r="I28" i="12" s="1"/>
  <c r="AP33" i="2"/>
  <c r="I29" i="12" s="1"/>
  <c r="AP34" i="2"/>
  <c r="I30" i="12" s="1"/>
  <c r="AP35" i="2"/>
  <c r="I31" i="12" s="1"/>
  <c r="AP36" i="2"/>
  <c r="I32" i="12" s="1"/>
  <c r="AP37" i="2"/>
  <c r="I33" i="12" s="1"/>
  <c r="AP38" i="2"/>
  <c r="I34" i="12" s="1"/>
  <c r="AP39" i="2"/>
  <c r="I35" i="12" s="1"/>
  <c r="AP40" i="2"/>
  <c r="I36" i="12" s="1"/>
  <c r="AP41" i="2"/>
  <c r="I37" i="12" s="1"/>
  <c r="AP42" i="2"/>
  <c r="I38" i="12" s="1"/>
  <c r="AP43" i="2"/>
  <c r="I39" i="12" s="1"/>
  <c r="AP44" i="2"/>
  <c r="I40" i="12" s="1"/>
  <c r="AP45" i="2"/>
  <c r="I41" i="12" s="1"/>
  <c r="AP49" i="2"/>
  <c r="I45" i="12" s="1"/>
  <c r="AP50" i="2"/>
  <c r="I46" i="12" s="1"/>
  <c r="AP51" i="2"/>
  <c r="I47" i="12" s="1"/>
  <c r="AP52" i="2"/>
  <c r="I48" i="12" s="1"/>
  <c r="AP53" i="2"/>
  <c r="I49" i="12" s="1"/>
  <c r="AP54" i="2"/>
  <c r="I50" i="12" s="1"/>
  <c r="AP55" i="2"/>
  <c r="I51" i="12" s="1"/>
  <c r="AP56" i="2"/>
  <c r="I52" i="12" s="1"/>
  <c r="AP57" i="2"/>
  <c r="I53" i="12" s="1"/>
  <c r="AP58" i="2"/>
  <c r="I54" i="12" s="1"/>
  <c r="AP59" i="2"/>
  <c r="I55" i="12" s="1"/>
  <c r="AP60" i="2"/>
  <c r="I56" i="12" s="1"/>
  <c r="AP61" i="2"/>
  <c r="I57" i="12" s="1"/>
  <c r="AP62" i="2"/>
  <c r="I58" i="12" s="1"/>
  <c r="AP63" i="2"/>
  <c r="I59" i="12" s="1"/>
  <c r="AP64" i="2"/>
  <c r="I60" i="12" s="1"/>
  <c r="AP65" i="2"/>
  <c r="I61" i="12" s="1"/>
  <c r="AP66" i="2"/>
  <c r="I62" i="12" s="1"/>
  <c r="AP67" i="2"/>
  <c r="I63" i="12" s="1"/>
  <c r="AP68" i="2"/>
  <c r="I64" i="12" s="1"/>
  <c r="AP69" i="2"/>
  <c r="I65" i="12" s="1"/>
  <c r="AP70" i="2"/>
  <c r="I66" i="12" s="1"/>
  <c r="AP71" i="2"/>
  <c r="I67" i="12" s="1"/>
  <c r="AP72" i="2"/>
  <c r="I68" i="12" s="1"/>
  <c r="AP73" i="2"/>
  <c r="I69" i="12" s="1"/>
  <c r="AP74" i="2"/>
  <c r="I70" i="12" s="1"/>
  <c r="AP75" i="2"/>
  <c r="I71" i="12" s="1"/>
  <c r="AP76" i="2"/>
  <c r="I72" i="12" s="1"/>
  <c r="AP77" i="2"/>
  <c r="I73" i="12" s="1"/>
  <c r="AP78" i="2"/>
  <c r="I74" i="12" s="1"/>
  <c r="AP79" i="2"/>
  <c r="I75" i="12" s="1"/>
  <c r="AP80" i="2"/>
  <c r="I76" i="12" s="1"/>
  <c r="AP81" i="2"/>
  <c r="I77" i="12" s="1"/>
  <c r="AP82" i="2"/>
  <c r="I78" i="12" s="1"/>
  <c r="AP83" i="2"/>
  <c r="I79" i="12" s="1"/>
  <c r="AP84" i="2"/>
  <c r="I80" i="12" s="1"/>
  <c r="AP85" i="2"/>
  <c r="I81" i="12" s="1"/>
  <c r="AP86" i="2"/>
  <c r="I82" i="12" s="1"/>
  <c r="AP87" i="2"/>
  <c r="I83" i="12" s="1"/>
  <c r="AP6" i="2"/>
  <c r="I2" i="12" s="1"/>
  <c r="L9" i="10"/>
  <c r="L10" i="10" s="1"/>
  <c r="L11" i="10" s="1"/>
  <c r="L12" i="10" s="1"/>
  <c r="L13" i="10" s="1"/>
  <c r="L14" i="10" s="1"/>
  <c r="L15" i="10" s="1"/>
  <c r="L16" i="10" s="1"/>
  <c r="L17" i="10" s="1"/>
  <c r="O9" i="10"/>
  <c r="O10" i="10" s="1"/>
  <c r="O11" i="10" s="1"/>
  <c r="O12" i="10" s="1"/>
  <c r="O13" i="10" s="1"/>
  <c r="O14" i="10" s="1"/>
  <c r="O15" i="10" s="1"/>
  <c r="O16" i="10" s="1"/>
  <c r="O17" i="10" s="1"/>
  <c r="U53" i="4"/>
  <c r="V53" i="4"/>
  <c r="W53" i="4"/>
  <c r="X53" i="4"/>
  <c r="U54" i="4"/>
  <c r="V54" i="4"/>
  <c r="W54" i="4"/>
  <c r="X54" i="4"/>
  <c r="U55" i="4"/>
  <c r="V55" i="4"/>
  <c r="W55" i="4"/>
  <c r="X55" i="4"/>
  <c r="U56" i="4"/>
  <c r="V56" i="4"/>
  <c r="W56" i="4"/>
  <c r="X56" i="4"/>
  <c r="U57" i="4"/>
  <c r="V57" i="4"/>
  <c r="W57" i="4"/>
  <c r="X57" i="4"/>
  <c r="U44" i="4"/>
  <c r="V44" i="4"/>
  <c r="W44" i="4"/>
  <c r="X44" i="4"/>
  <c r="U45" i="4"/>
  <c r="V45" i="4"/>
  <c r="W45" i="4"/>
  <c r="X45" i="4"/>
  <c r="U46" i="4"/>
  <c r="V46" i="4"/>
  <c r="W46" i="4"/>
  <c r="X46" i="4"/>
  <c r="U47" i="4"/>
  <c r="V47" i="4"/>
  <c r="W47" i="4"/>
  <c r="X47" i="4"/>
  <c r="U48" i="4"/>
  <c r="V48" i="4"/>
  <c r="W48" i="4"/>
  <c r="X48" i="4"/>
  <c r="U35" i="4"/>
  <c r="V35" i="4"/>
  <c r="W35" i="4"/>
  <c r="X35" i="4"/>
  <c r="U36" i="4"/>
  <c r="V36" i="4"/>
  <c r="W36" i="4"/>
  <c r="X36" i="4"/>
  <c r="U37" i="4"/>
  <c r="V37" i="4"/>
  <c r="W37" i="4"/>
  <c r="X37" i="4"/>
  <c r="U38" i="4"/>
  <c r="V38" i="4"/>
  <c r="W38" i="4"/>
  <c r="X38" i="4"/>
  <c r="U39" i="4"/>
  <c r="V39" i="4"/>
  <c r="W39" i="4"/>
  <c r="X39" i="4"/>
  <c r="U26" i="4"/>
  <c r="V26" i="4"/>
  <c r="W26" i="4"/>
  <c r="X26" i="4"/>
  <c r="U27" i="4"/>
  <c r="V27" i="4"/>
  <c r="W27" i="4"/>
  <c r="X27" i="4"/>
  <c r="U28" i="4"/>
  <c r="V28" i="4"/>
  <c r="W28" i="4"/>
  <c r="X28" i="4"/>
  <c r="U29" i="4"/>
  <c r="V29" i="4"/>
  <c r="W29" i="4"/>
  <c r="X29" i="4"/>
  <c r="U30" i="4"/>
  <c r="V30" i="4"/>
  <c r="W30" i="4"/>
  <c r="X30" i="4"/>
  <c r="U17" i="4"/>
  <c r="V17" i="4"/>
  <c r="W17" i="4"/>
  <c r="X17" i="4"/>
  <c r="U18" i="4"/>
  <c r="V18" i="4"/>
  <c r="W18" i="4"/>
  <c r="X18" i="4"/>
  <c r="U19" i="4"/>
  <c r="V19" i="4"/>
  <c r="W19" i="4"/>
  <c r="X19" i="4"/>
  <c r="U20" i="4"/>
  <c r="V20" i="4"/>
  <c r="W20" i="4"/>
  <c r="X20" i="4"/>
  <c r="U21" i="4"/>
  <c r="V21" i="4"/>
  <c r="W21" i="4"/>
  <c r="X21" i="4"/>
  <c r="U8" i="4"/>
  <c r="V8" i="4"/>
  <c r="W8" i="4"/>
  <c r="X8" i="4"/>
  <c r="U9" i="4"/>
  <c r="V9" i="4"/>
  <c r="W9" i="4"/>
  <c r="X9" i="4"/>
  <c r="U10" i="4"/>
  <c r="V10" i="4"/>
  <c r="W10" i="4"/>
  <c r="X10" i="4"/>
  <c r="U11" i="4"/>
  <c r="V11" i="4"/>
  <c r="W11" i="4"/>
  <c r="X11" i="4"/>
  <c r="U12" i="4"/>
  <c r="V12" i="4"/>
  <c r="W12" i="4"/>
  <c r="X12" i="4"/>
  <c r="BB3" i="7"/>
  <c r="BA3" i="7"/>
  <c r="AZ3" i="7"/>
  <c r="E3" i="7"/>
  <c r="C16" i="14" s="1"/>
  <c r="AF55" i="4"/>
  <c r="AE55" i="4"/>
  <c r="AD55" i="4"/>
  <c r="AC55" i="4"/>
  <c r="Y55" i="4"/>
  <c r="Z55" i="4"/>
  <c r="AA55" i="4"/>
  <c r="AB55" i="4"/>
  <c r="AF54" i="4"/>
  <c r="AE54" i="4"/>
  <c r="AD54" i="4"/>
  <c r="AC54" i="4"/>
  <c r="Y54" i="4"/>
  <c r="Z54" i="4"/>
  <c r="AA54" i="4"/>
  <c r="AB54" i="4"/>
  <c r="AF53" i="4"/>
  <c r="AE53" i="4"/>
  <c r="AD53" i="4"/>
  <c r="AC53" i="4"/>
  <c r="Y53" i="4"/>
  <c r="Z53" i="4"/>
  <c r="AA53" i="4"/>
  <c r="AB53" i="4"/>
  <c r="AF44" i="4"/>
  <c r="AE44" i="4"/>
  <c r="AD44" i="4"/>
  <c r="AC44" i="4"/>
  <c r="Y44" i="4"/>
  <c r="Z44" i="4"/>
  <c r="AA44" i="4"/>
  <c r="AB44" i="4"/>
  <c r="AF45" i="4"/>
  <c r="AE45" i="4"/>
  <c r="AD45" i="4"/>
  <c r="AC45" i="4"/>
  <c r="Y45" i="4"/>
  <c r="Z45" i="4"/>
  <c r="AA45" i="4"/>
  <c r="AB45" i="4"/>
  <c r="AB46" i="4"/>
  <c r="Y46" i="4"/>
  <c r="Z46" i="4"/>
  <c r="AA46" i="4"/>
  <c r="AF46" i="4"/>
  <c r="AE46" i="4"/>
  <c r="AD46" i="4"/>
  <c r="AC46" i="4"/>
  <c r="AF39" i="4"/>
  <c r="AE39" i="4"/>
  <c r="AD39" i="4"/>
  <c r="AC39" i="4"/>
  <c r="AF38" i="4"/>
  <c r="AE38" i="4"/>
  <c r="AD38" i="4"/>
  <c r="AC38" i="4"/>
  <c r="AF37" i="4"/>
  <c r="AE37" i="4"/>
  <c r="AD37" i="4"/>
  <c r="AC37" i="4"/>
  <c r="AF36" i="4"/>
  <c r="AE36" i="4"/>
  <c r="AD36" i="4"/>
  <c r="AC36" i="4"/>
  <c r="AF35" i="4"/>
  <c r="AE35" i="4"/>
  <c r="AD35" i="4"/>
  <c r="AC35" i="4"/>
  <c r="AF30" i="4"/>
  <c r="AE30" i="4"/>
  <c r="AD30" i="4"/>
  <c r="AC30" i="4"/>
  <c r="AF29" i="4"/>
  <c r="AE29" i="4"/>
  <c r="AD29" i="4"/>
  <c r="AC29" i="4"/>
  <c r="AF28" i="4"/>
  <c r="AE28" i="4"/>
  <c r="AD28" i="4"/>
  <c r="AC28" i="4"/>
  <c r="AF27" i="4"/>
  <c r="AE27" i="4"/>
  <c r="AD27" i="4"/>
  <c r="AC27" i="4"/>
  <c r="AF26" i="4"/>
  <c r="AE26" i="4"/>
  <c r="AD26" i="4"/>
  <c r="AC26" i="4"/>
  <c r="AF21" i="4"/>
  <c r="AE21" i="4"/>
  <c r="AD21" i="4"/>
  <c r="AC21" i="4"/>
  <c r="AF20" i="4"/>
  <c r="AE20" i="4"/>
  <c r="AD20" i="4"/>
  <c r="AC20" i="4"/>
  <c r="AF19" i="4"/>
  <c r="AE19" i="4"/>
  <c r="AD19" i="4"/>
  <c r="AC19" i="4"/>
  <c r="AF18" i="4"/>
  <c r="AE18" i="4"/>
  <c r="AD18" i="4"/>
  <c r="AC18" i="4"/>
  <c r="AF17" i="4"/>
  <c r="AE17" i="4"/>
  <c r="AD17" i="4"/>
  <c r="AC17" i="4"/>
  <c r="AF8" i="4"/>
  <c r="AE8" i="4"/>
  <c r="AD8" i="4"/>
  <c r="AF9" i="4"/>
  <c r="AE9" i="4"/>
  <c r="AD9" i="4"/>
  <c r="AC9" i="4"/>
  <c r="AF10" i="4"/>
  <c r="AE10" i="4"/>
  <c r="AD10" i="4"/>
  <c r="AC10" i="4"/>
  <c r="AF11" i="4"/>
  <c r="AE11" i="4"/>
  <c r="AD11" i="4"/>
  <c r="AC11" i="4"/>
  <c r="AF12" i="4"/>
  <c r="AE12" i="4"/>
  <c r="AD12" i="4"/>
  <c r="AC12" i="4"/>
  <c r="P7" i="2"/>
  <c r="AG7" i="2" s="1"/>
  <c r="P8" i="2"/>
  <c r="F4" i="12" s="1"/>
  <c r="P9" i="2"/>
  <c r="AG9" i="2" s="1"/>
  <c r="P6" i="2"/>
  <c r="P10" i="2"/>
  <c r="F6" i="12" s="1"/>
  <c r="P11" i="2"/>
  <c r="F7" i="12" s="1"/>
  <c r="P12" i="2"/>
  <c r="F8" i="12" s="1"/>
  <c r="P13" i="2"/>
  <c r="F9" i="12" s="1"/>
  <c r="P14" i="2"/>
  <c r="F10" i="12" s="1"/>
  <c r="P15" i="2"/>
  <c r="F11" i="12" s="1"/>
  <c r="P16" i="2"/>
  <c r="AC16" i="2" s="1"/>
  <c r="P45" i="2"/>
  <c r="P25" i="2"/>
  <c r="AG25" i="2" s="1"/>
  <c r="P26" i="2"/>
  <c r="F22" i="12" s="1"/>
  <c r="P43" i="2"/>
  <c r="F39" i="12" s="1"/>
  <c r="P44" i="2"/>
  <c r="F40" i="12" s="1"/>
  <c r="P42" i="2"/>
  <c r="AC42" i="2" s="1"/>
  <c r="D120" i="13" s="1"/>
  <c r="P41" i="2"/>
  <c r="F37" i="12" s="1"/>
  <c r="P40" i="2"/>
  <c r="AC40" i="2" s="1"/>
  <c r="D200" i="13" s="1"/>
  <c r="T52" i="4"/>
  <c r="T53" i="4"/>
  <c r="T13" i="4"/>
  <c r="T14" i="4"/>
  <c r="T59" i="4"/>
  <c r="T60" i="4"/>
  <c r="T17" i="4"/>
  <c r="T46" i="4"/>
  <c r="T77" i="4"/>
  <c r="T76" i="4"/>
  <c r="T44" i="4"/>
  <c r="AC56" i="4"/>
  <c r="AD56" i="4"/>
  <c r="T42" i="4"/>
  <c r="AE56" i="4"/>
  <c r="T41" i="4"/>
  <c r="AF56" i="4"/>
  <c r="AC57" i="4"/>
  <c r="AD57" i="4"/>
  <c r="AE57" i="4"/>
  <c r="AF57" i="4"/>
  <c r="T49" i="4"/>
  <c r="T9" i="4"/>
  <c r="T10" i="4"/>
  <c r="T48" i="4"/>
  <c r="AC47" i="4"/>
  <c r="AD47" i="4"/>
  <c r="AE47" i="4"/>
  <c r="AF47" i="4"/>
  <c r="AC48" i="4"/>
  <c r="AD48" i="4"/>
  <c r="AE48" i="4"/>
  <c r="AF48" i="4"/>
  <c r="P77" i="2"/>
  <c r="AG77" i="2" s="1"/>
  <c r="P76" i="2"/>
  <c r="AG76" i="2" s="1"/>
  <c r="P59" i="2"/>
  <c r="AG59" i="2" s="1"/>
  <c r="P60" i="2"/>
  <c r="AG60" i="2" s="1"/>
  <c r="P52" i="2"/>
  <c r="F48" i="12" s="1"/>
  <c r="P53" i="2"/>
  <c r="AG53" i="2" s="1"/>
  <c r="P48" i="2"/>
  <c r="AC48" i="2" s="1"/>
  <c r="D208" i="13" s="1"/>
  <c r="P49" i="2"/>
  <c r="AG49" i="2" s="1"/>
  <c r="P38" i="2"/>
  <c r="F34" i="12" s="1"/>
  <c r="P31" i="2"/>
  <c r="AG31" i="2" s="1"/>
  <c r="P86" i="2"/>
  <c r="P84" i="2"/>
  <c r="AG84" i="2" s="1"/>
  <c r="P83" i="2"/>
  <c r="AC83" i="2" s="1"/>
  <c r="D161" i="13" s="1"/>
  <c r="P85" i="2"/>
  <c r="AC85" i="2" s="1"/>
  <c r="P54" i="2"/>
  <c r="AG54" i="2" s="1"/>
  <c r="P78" i="2"/>
  <c r="AG78" i="2" s="1"/>
  <c r="P50" i="2"/>
  <c r="P51" i="2"/>
  <c r="AG51" i="2" s="1"/>
  <c r="P87" i="2"/>
  <c r="AG87" i="2" s="1"/>
  <c r="T8" i="4"/>
  <c r="T11" i="4"/>
  <c r="T12" i="4"/>
  <c r="T15" i="4"/>
  <c r="T16" i="4"/>
  <c r="T18" i="4"/>
  <c r="T19" i="4"/>
  <c r="T20" i="4"/>
  <c r="T21" i="4"/>
  <c r="T22" i="4"/>
  <c r="T23" i="4"/>
  <c r="T24" i="4"/>
  <c r="T25" i="4"/>
  <c r="T26" i="4"/>
  <c r="T27" i="4"/>
  <c r="T28" i="4"/>
  <c r="T29" i="4"/>
  <c r="T30" i="4"/>
  <c r="T31" i="4"/>
  <c r="T32" i="4"/>
  <c r="T33" i="4"/>
  <c r="T34" i="4"/>
  <c r="T35" i="4"/>
  <c r="T36" i="4"/>
  <c r="T37" i="4"/>
  <c r="T38" i="4"/>
  <c r="T39" i="4"/>
  <c r="T40" i="4"/>
  <c r="T43" i="4"/>
  <c r="T45" i="4"/>
  <c r="T50" i="4"/>
  <c r="T51" i="4"/>
  <c r="T54" i="4"/>
  <c r="T55" i="4"/>
  <c r="T56" i="4"/>
  <c r="T57" i="4"/>
  <c r="T58" i="4"/>
  <c r="T61" i="4"/>
  <c r="T62" i="4"/>
  <c r="T63" i="4"/>
  <c r="T64" i="4"/>
  <c r="T65" i="4"/>
  <c r="T66" i="4"/>
  <c r="T67" i="4"/>
  <c r="T68" i="4"/>
  <c r="T69" i="4"/>
  <c r="T70" i="4"/>
  <c r="T71" i="4"/>
  <c r="T72" i="4"/>
  <c r="T73" i="4"/>
  <c r="T74" i="4"/>
  <c r="T75" i="4"/>
  <c r="T78" i="4"/>
  <c r="T79" i="4"/>
  <c r="T80" i="4"/>
  <c r="T81" i="4"/>
  <c r="T82" i="4"/>
  <c r="T83" i="4"/>
  <c r="T84" i="4"/>
  <c r="T85" i="4"/>
  <c r="T86" i="4"/>
  <c r="T7" i="4"/>
  <c r="P27" i="2"/>
  <c r="F23" i="12" s="1"/>
  <c r="N20" i="1"/>
  <c r="C20" i="1"/>
  <c r="AX3" i="7"/>
  <c r="AW3" i="7"/>
  <c r="AK3" i="7"/>
  <c r="AH3" i="7"/>
  <c r="Y3" i="7"/>
  <c r="AB3" i="7"/>
  <c r="T3" i="7"/>
  <c r="S3" i="7"/>
  <c r="O3" i="7"/>
  <c r="N3" i="7"/>
  <c r="M3" i="7"/>
  <c r="L3" i="7"/>
  <c r="K3" i="7"/>
  <c r="J3" i="7"/>
  <c r="I3" i="7"/>
  <c r="H3" i="7"/>
  <c r="G3" i="7"/>
  <c r="F3" i="7"/>
  <c r="D3" i="7"/>
  <c r="C3" i="7"/>
  <c r="B4" i="14" s="1"/>
  <c r="N4" i="4"/>
  <c r="B16" i="4"/>
  <c r="B53" i="4"/>
  <c r="B54" i="4"/>
  <c r="B55" i="4"/>
  <c r="B56" i="4"/>
  <c r="B57" i="4"/>
  <c r="B8" i="4"/>
  <c r="B9" i="4"/>
  <c r="B10" i="4"/>
  <c r="B11" i="4"/>
  <c r="B12" i="4"/>
  <c r="B17" i="4"/>
  <c r="B18" i="4"/>
  <c r="B19" i="4"/>
  <c r="B20" i="4"/>
  <c r="B21" i="4"/>
  <c r="B26" i="4"/>
  <c r="B27" i="4"/>
  <c r="B28" i="4"/>
  <c r="B29" i="4"/>
  <c r="B30" i="4"/>
  <c r="B35" i="4"/>
  <c r="B36" i="4"/>
  <c r="B37" i="4"/>
  <c r="B38" i="4"/>
  <c r="B39" i="4"/>
  <c r="B44" i="4"/>
  <c r="B45" i="4"/>
  <c r="B46" i="4"/>
  <c r="B47" i="4"/>
  <c r="Y47" i="4"/>
  <c r="Z47" i="4"/>
  <c r="B48" i="4"/>
  <c r="AE7" i="2"/>
  <c r="D3" i="12" s="1"/>
  <c r="AE8" i="2"/>
  <c r="D4" i="12" s="1"/>
  <c r="AE9" i="2"/>
  <c r="D5" i="12" s="1"/>
  <c r="AE10" i="2"/>
  <c r="D6" i="12" s="1"/>
  <c r="AE11" i="2"/>
  <c r="D7" i="12" s="1"/>
  <c r="AE12" i="2"/>
  <c r="D8" i="12" s="1"/>
  <c r="AE13" i="2"/>
  <c r="D9" i="12" s="1"/>
  <c r="AE14" i="2"/>
  <c r="D10" i="12" s="1"/>
  <c r="AE15" i="2"/>
  <c r="D11" i="12" s="1"/>
  <c r="AE16" i="2"/>
  <c r="D12" i="12" s="1"/>
  <c r="AE17" i="2"/>
  <c r="D13" i="12" s="1"/>
  <c r="P17" i="2"/>
  <c r="F13" i="12" s="1"/>
  <c r="AE18" i="2"/>
  <c r="D14" i="12" s="1"/>
  <c r="P18" i="2"/>
  <c r="AG18" i="2" s="1"/>
  <c r="AE19" i="2"/>
  <c r="D15" i="12" s="1"/>
  <c r="P19" i="2"/>
  <c r="AG19" i="2" s="1"/>
  <c r="AE20" i="2"/>
  <c r="D16" i="12" s="1"/>
  <c r="P20" i="2"/>
  <c r="AG20" i="2" s="1"/>
  <c r="AE21" i="2"/>
  <c r="D17" i="12" s="1"/>
  <c r="P21" i="2"/>
  <c r="F17" i="12" s="1"/>
  <c r="AE22" i="2"/>
  <c r="D18" i="12" s="1"/>
  <c r="P22" i="2"/>
  <c r="AC22" i="2" s="1"/>
  <c r="D100" i="13" s="1"/>
  <c r="AE23" i="2"/>
  <c r="D19" i="12" s="1"/>
  <c r="P23" i="2"/>
  <c r="AC23" i="2" s="1"/>
  <c r="G19" i="12" s="1"/>
  <c r="AE24" i="2"/>
  <c r="D20" i="12" s="1"/>
  <c r="P24" i="2"/>
  <c r="F20" i="12" s="1"/>
  <c r="P28" i="2"/>
  <c r="AC28" i="2" s="1"/>
  <c r="P29" i="2"/>
  <c r="AC29" i="2" s="1"/>
  <c r="D189" i="13" s="1"/>
  <c r="P30" i="2"/>
  <c r="F26" i="12" s="1"/>
  <c r="P32" i="2"/>
  <c r="AC32" i="2" s="1"/>
  <c r="D274" i="13" s="1"/>
  <c r="P33" i="2"/>
  <c r="AG33" i="2" s="1"/>
  <c r="P34" i="2"/>
  <c r="AC34" i="2" s="1"/>
  <c r="G30" i="12" s="1"/>
  <c r="P35" i="2"/>
  <c r="F31" i="12" s="1"/>
  <c r="P36" i="2"/>
  <c r="F32" i="12" s="1"/>
  <c r="P37" i="2"/>
  <c r="AG37" i="2" s="1"/>
  <c r="P39" i="2"/>
  <c r="AC39" i="2" s="1"/>
  <c r="AE48" i="2"/>
  <c r="D44" i="12" s="1"/>
  <c r="AE49" i="2"/>
  <c r="D45" i="12" s="1"/>
  <c r="AE50" i="2"/>
  <c r="D46" i="12" s="1"/>
  <c r="AE51" i="2"/>
  <c r="D47" i="12" s="1"/>
  <c r="AE52" i="2"/>
  <c r="D48" i="12" s="1"/>
  <c r="AE53" i="2"/>
  <c r="D49" i="12" s="1"/>
  <c r="AE54" i="2"/>
  <c r="D50" i="12" s="1"/>
  <c r="AE55" i="2"/>
  <c r="D51" i="12" s="1"/>
  <c r="P55" i="2"/>
  <c r="AE56" i="2"/>
  <c r="D52" i="12" s="1"/>
  <c r="P56" i="2"/>
  <c r="AC56" i="2" s="1"/>
  <c r="AE57" i="2"/>
  <c r="D53" i="12" s="1"/>
  <c r="P57" i="2"/>
  <c r="AC57" i="2" s="1"/>
  <c r="D135" i="13" s="1"/>
  <c r="AE58" i="2"/>
  <c r="D54" i="12" s="1"/>
  <c r="P58" i="2"/>
  <c r="AC58" i="2" s="1"/>
  <c r="AE59" i="2"/>
  <c r="D55" i="12" s="1"/>
  <c r="AE60" i="2"/>
  <c r="D56" i="12" s="1"/>
  <c r="AE61" i="2"/>
  <c r="D57" i="12" s="1"/>
  <c r="P61" i="2"/>
  <c r="F57" i="12" s="1"/>
  <c r="AE62" i="2"/>
  <c r="D58" i="12" s="1"/>
  <c r="P62" i="2"/>
  <c r="AC62" i="2" s="1"/>
  <c r="G58" i="12" s="1"/>
  <c r="AE63" i="2"/>
  <c r="D59" i="12" s="1"/>
  <c r="P63" i="2"/>
  <c r="AC63" i="2" s="1"/>
  <c r="D59" i="13" s="1"/>
  <c r="AE64" i="2"/>
  <c r="D60" i="12" s="1"/>
  <c r="P64" i="2"/>
  <c r="P65" i="2"/>
  <c r="AG65" i="2" s="1"/>
  <c r="P66" i="2"/>
  <c r="F62" i="12" s="1"/>
  <c r="P67" i="2"/>
  <c r="AC67" i="2" s="1"/>
  <c r="P68" i="2"/>
  <c r="F64" i="12" s="1"/>
  <c r="P69" i="2"/>
  <c r="F65" i="12" s="1"/>
  <c r="P70" i="2"/>
  <c r="P71" i="2"/>
  <c r="AG71" i="2" s="1"/>
  <c r="P72" i="2"/>
  <c r="F68" i="12" s="1"/>
  <c r="P73" i="2"/>
  <c r="AG73" i="2" s="1"/>
  <c r="P74" i="2"/>
  <c r="AC74" i="2" s="1"/>
  <c r="P75" i="2"/>
  <c r="P79" i="2"/>
  <c r="AG79" i="2" s="1"/>
  <c r="P80" i="2"/>
  <c r="AC80" i="2" s="1"/>
  <c r="G76" i="12" s="1"/>
  <c r="P81" i="2"/>
  <c r="AG81" i="2" s="1"/>
  <c r="P82" i="2"/>
  <c r="AC82" i="2" s="1"/>
  <c r="D324" i="13" s="1"/>
  <c r="AE6" i="2"/>
  <c r="D2" i="12" s="1"/>
  <c r="AH59" i="4"/>
  <c r="AH50" i="4"/>
  <c r="AH41" i="4"/>
  <c r="AH32" i="4"/>
  <c r="AH23" i="4"/>
  <c r="A1" i="4"/>
  <c r="AA47" i="4"/>
  <c r="AB47" i="4"/>
  <c r="Y48" i="4"/>
  <c r="Z48" i="4"/>
  <c r="AA48" i="4"/>
  <c r="AB48" i="4"/>
  <c r="Y56" i="4"/>
  <c r="Z56" i="4"/>
  <c r="AA56" i="4"/>
  <c r="AB56" i="4"/>
  <c r="Y57" i="4"/>
  <c r="Z57" i="4"/>
  <c r="AA57" i="4"/>
  <c r="AB57" i="4"/>
  <c r="A57" i="4"/>
  <c r="A58" i="4"/>
  <c r="A56" i="4"/>
  <c r="A52" i="4"/>
  <c r="A53" i="4"/>
  <c r="A54" i="4"/>
  <c r="A55" i="4"/>
  <c r="A48" i="4"/>
  <c r="A49" i="4"/>
  <c r="A43" i="4"/>
  <c r="A44" i="4"/>
  <c r="A45" i="4"/>
  <c r="A46" i="4"/>
  <c r="A47" i="4"/>
  <c r="A39" i="4"/>
  <c r="A40" i="4"/>
  <c r="A38" i="4"/>
  <c r="A34" i="4"/>
  <c r="A35" i="4"/>
  <c r="A36" i="4"/>
  <c r="A37" i="4"/>
  <c r="A30" i="4"/>
  <c r="A31" i="4"/>
  <c r="A29" i="4"/>
  <c r="A25" i="4"/>
  <c r="A26" i="4"/>
  <c r="A27" i="4"/>
  <c r="A28" i="4"/>
  <c r="A21" i="4"/>
  <c r="A22" i="4"/>
  <c r="A16" i="4"/>
  <c r="A17" i="4"/>
  <c r="A18" i="4"/>
  <c r="A19" i="4"/>
  <c r="A20" i="4"/>
  <c r="A7" i="4"/>
  <c r="A8" i="4"/>
  <c r="A9" i="4"/>
  <c r="A10" i="4"/>
  <c r="A11" i="4"/>
  <c r="A12" i="4"/>
  <c r="A13" i="4"/>
  <c r="D3" i="4"/>
  <c r="A1" i="2"/>
  <c r="C3" i="2"/>
  <c r="R87" i="2"/>
  <c r="S87" i="2"/>
  <c r="R86" i="2"/>
  <c r="S86" i="2"/>
  <c r="R85" i="2"/>
  <c r="S85" i="2"/>
  <c r="R84" i="2"/>
  <c r="S84" i="2"/>
  <c r="R83" i="2"/>
  <c r="S83" i="2"/>
  <c r="R82" i="2"/>
  <c r="S82" i="2"/>
  <c r="R81" i="2"/>
  <c r="S81" i="2"/>
  <c r="R80" i="2"/>
  <c r="S80" i="2"/>
  <c r="R79" i="2"/>
  <c r="S79" i="2"/>
  <c r="R78" i="2"/>
  <c r="S78" i="2"/>
  <c r="R77" i="2"/>
  <c r="S77" i="2"/>
  <c r="R76" i="2"/>
  <c r="S76" i="2"/>
  <c r="R75" i="2"/>
  <c r="S75" i="2"/>
  <c r="R74" i="2"/>
  <c r="S74" i="2"/>
  <c r="R73" i="2"/>
  <c r="S7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6" i="2"/>
  <c r="S56" i="2"/>
  <c r="R55" i="2"/>
  <c r="S55" i="2"/>
  <c r="R54" i="2"/>
  <c r="S54" i="2"/>
  <c r="R53" i="2"/>
  <c r="S53" i="2"/>
  <c r="R52" i="2"/>
  <c r="S52" i="2"/>
  <c r="R51" i="2"/>
  <c r="S51" i="2"/>
  <c r="R50" i="2"/>
  <c r="S50" i="2"/>
  <c r="R49" i="2"/>
  <c r="S49" i="2"/>
  <c r="R48" i="2"/>
  <c r="S48"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6" i="2"/>
  <c r="S6" i="2"/>
  <c r="A48" i="2"/>
  <c r="A49" i="2"/>
  <c r="A50" i="2" s="1"/>
  <c r="A51" i="2" s="1"/>
  <c r="A52" i="2" s="1"/>
  <c r="A53" i="2" s="1"/>
  <c r="A54" i="2" s="1"/>
  <c r="A6" i="2"/>
  <c r="A7"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c r="A33" i="2"/>
  <c r="A34" i="2"/>
  <c r="A35" i="2"/>
  <c r="A36" i="2"/>
  <c r="A37" i="2"/>
  <c r="A38" i="2"/>
  <c r="A39" i="2"/>
  <c r="A40" i="2"/>
  <c r="A41" i="2"/>
  <c r="A42" i="2"/>
  <c r="A43" i="2"/>
  <c r="A44" i="2"/>
  <c r="A45"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E25" i="2"/>
  <c r="D21" i="12" s="1"/>
  <c r="AE26" i="2"/>
  <c r="D22" i="12" s="1"/>
  <c r="AE27" i="2"/>
  <c r="D23" i="12" s="1"/>
  <c r="AE28" i="2"/>
  <c r="D24" i="12" s="1"/>
  <c r="AE29" i="2"/>
  <c r="D25" i="12" s="1"/>
  <c r="AE30" i="2"/>
  <c r="D26" i="12" s="1"/>
  <c r="AE31" i="2"/>
  <c r="D27" i="12" s="1"/>
  <c r="AE32" i="2"/>
  <c r="D28" i="12" s="1"/>
  <c r="AE33" i="2"/>
  <c r="D29" i="12" s="1"/>
  <c r="AE34" i="2"/>
  <c r="D30" i="12" s="1"/>
  <c r="AE35" i="2"/>
  <c r="D31" i="12" s="1"/>
  <c r="AE36" i="2"/>
  <c r="D32" i="12" s="1"/>
  <c r="AE37" i="2"/>
  <c r="D33" i="12" s="1"/>
  <c r="AE38" i="2"/>
  <c r="D34" i="12" s="1"/>
  <c r="AE39" i="2"/>
  <c r="D35" i="12" s="1"/>
  <c r="AE40" i="2"/>
  <c r="D36" i="12" s="1"/>
  <c r="AE41" i="2"/>
  <c r="D37" i="12" s="1"/>
  <c r="AE42" i="2"/>
  <c r="D38" i="12" s="1"/>
  <c r="AE43" i="2"/>
  <c r="D39" i="12" s="1"/>
  <c r="AE44" i="2"/>
  <c r="D40" i="12" s="1"/>
  <c r="AE45" i="2"/>
  <c r="D41" i="12" s="1"/>
  <c r="AE65" i="2"/>
  <c r="D61" i="12" s="1"/>
  <c r="AE66" i="2"/>
  <c r="D62" i="12" s="1"/>
  <c r="AE67" i="2"/>
  <c r="D63" i="12" s="1"/>
  <c r="AE68" i="2"/>
  <c r="D64" i="12" s="1"/>
  <c r="AE69" i="2"/>
  <c r="D65" i="12" s="1"/>
  <c r="AE70" i="2"/>
  <c r="D66" i="12" s="1"/>
  <c r="AE71" i="2"/>
  <c r="D67" i="12" s="1"/>
  <c r="AE72" i="2"/>
  <c r="D68" i="12" s="1"/>
  <c r="AE73" i="2"/>
  <c r="D69" i="12" s="1"/>
  <c r="AE74" i="2"/>
  <c r="D70" i="12" s="1"/>
  <c r="AE75" i="2"/>
  <c r="D71" i="12" s="1"/>
  <c r="AE76" i="2"/>
  <c r="D72" i="12" s="1"/>
  <c r="AE77" i="2"/>
  <c r="D73" i="12" s="1"/>
  <c r="AE78" i="2"/>
  <c r="D74" i="12" s="1"/>
  <c r="AE79" i="2"/>
  <c r="D75" i="12" s="1"/>
  <c r="AE80" i="2"/>
  <c r="D76" i="12" s="1"/>
  <c r="AE81" i="2"/>
  <c r="D77" i="12" s="1"/>
  <c r="AE82" i="2"/>
  <c r="D78" i="12" s="1"/>
  <c r="AE83" i="2"/>
  <c r="D79" i="12" s="1"/>
  <c r="AE84" i="2"/>
  <c r="D80" i="12" s="1"/>
  <c r="AE85" i="2"/>
  <c r="D81" i="12" s="1"/>
  <c r="AE86" i="2"/>
  <c r="D82" i="12" s="1"/>
  <c r="AE87" i="2"/>
  <c r="D83" i="12" s="1"/>
  <c r="A166" i="13"/>
  <c r="A248" i="13"/>
  <c r="A84" i="13"/>
  <c r="AA3" i="7"/>
  <c r="A2" i="13"/>
  <c r="AJ3" i="7"/>
  <c r="AB89" i="2"/>
  <c r="E29" i="1" s="1"/>
  <c r="AI3" i="7" s="1"/>
  <c r="A3" i="13"/>
  <c r="A86" i="13"/>
  <c r="C86" i="13" s="1"/>
  <c r="AC8" i="4"/>
  <c r="F56" i="12"/>
  <c r="X86" i="2"/>
  <c r="AA86" i="2" s="1"/>
  <c r="B40" i="4"/>
  <c r="B34" i="4"/>
  <c r="B22" i="4"/>
  <c r="J46" i="12"/>
  <c r="J48" i="12"/>
  <c r="J50" i="12"/>
  <c r="J52" i="12"/>
  <c r="J54" i="12"/>
  <c r="J56" i="12"/>
  <c r="J58" i="12"/>
  <c r="J60" i="12"/>
  <c r="J62" i="12"/>
  <c r="J64" i="12"/>
  <c r="J66" i="12"/>
  <c r="J68" i="12"/>
  <c r="J70" i="12"/>
  <c r="J72" i="12"/>
  <c r="J74" i="12"/>
  <c r="J76" i="12"/>
  <c r="J78" i="12"/>
  <c r="J80" i="12"/>
  <c r="J82" i="12"/>
  <c r="J44" i="12"/>
  <c r="J4" i="12"/>
  <c r="J6" i="12"/>
  <c r="J8" i="12"/>
  <c r="J10" i="12"/>
  <c r="J12" i="12"/>
  <c r="J14" i="12"/>
  <c r="J16" i="12"/>
  <c r="J18" i="12"/>
  <c r="J20" i="12"/>
  <c r="J22" i="12"/>
  <c r="J24" i="12"/>
  <c r="J26" i="12"/>
  <c r="J28" i="12"/>
  <c r="J30" i="12"/>
  <c r="J32" i="12"/>
  <c r="J34" i="12"/>
  <c r="J36" i="12"/>
  <c r="J38" i="12"/>
  <c r="J40" i="12"/>
  <c r="J2" i="12"/>
  <c r="J45" i="12"/>
  <c r="J47" i="12"/>
  <c r="J49" i="12"/>
  <c r="J51" i="12"/>
  <c r="J53" i="12"/>
  <c r="J55" i="12"/>
  <c r="J57" i="12"/>
  <c r="J59" i="12"/>
  <c r="J61" i="12"/>
  <c r="J63" i="12"/>
  <c r="J65" i="12"/>
  <c r="J67" i="12"/>
  <c r="J69" i="12"/>
  <c r="J71" i="12"/>
  <c r="J73" i="12"/>
  <c r="J75" i="12"/>
  <c r="J77" i="12"/>
  <c r="J79" i="12"/>
  <c r="J81" i="12"/>
  <c r="J83" i="12"/>
  <c r="J3" i="12"/>
  <c r="J5" i="12"/>
  <c r="J7" i="12"/>
  <c r="J9" i="12"/>
  <c r="J11" i="12"/>
  <c r="J13" i="12"/>
  <c r="J15" i="12"/>
  <c r="J17" i="12"/>
  <c r="J19" i="12"/>
  <c r="J21" i="12"/>
  <c r="J23" i="12"/>
  <c r="J25" i="12"/>
  <c r="J27" i="12"/>
  <c r="J29" i="12"/>
  <c r="J31" i="12"/>
  <c r="J33" i="12"/>
  <c r="J35" i="12"/>
  <c r="J37" i="12"/>
  <c r="J39" i="12"/>
  <c r="J41" i="12"/>
  <c r="B3" i="7"/>
  <c r="F2" i="14" s="1"/>
  <c r="B52" i="4"/>
  <c r="B58" i="4"/>
  <c r="B13" i="4"/>
  <c r="B25" i="4"/>
  <c r="B31" i="4"/>
  <c r="B43" i="4"/>
  <c r="B49" i="4"/>
  <c r="A41" i="12"/>
  <c r="A287" i="13"/>
  <c r="A41" i="13"/>
  <c r="A205" i="13"/>
  <c r="A123" i="13"/>
  <c r="C123" i="13" s="1"/>
  <c r="A208" i="13"/>
  <c r="A290" i="13"/>
  <c r="A126" i="13"/>
  <c r="A247" i="13"/>
  <c r="A165" i="13"/>
  <c r="A83" i="12"/>
  <c r="A329" i="13"/>
  <c r="A83" i="13"/>
  <c r="AV22" i="4"/>
  <c r="M17" i="14" s="1"/>
  <c r="U43" i="4"/>
  <c r="AS16" i="4"/>
  <c r="J11" i="14" s="1"/>
  <c r="U7" i="4"/>
  <c r="AS58" i="4"/>
  <c r="J53" i="14" s="1"/>
  <c r="U58" i="4"/>
  <c r="X13" i="4"/>
  <c r="U16" i="4"/>
  <c r="AV13" i="4"/>
  <c r="M8" i="14" s="1"/>
  <c r="Y58" i="4"/>
  <c r="AS43" i="4"/>
  <c r="J38" i="14" s="1"/>
  <c r="AS7" i="4"/>
  <c r="J2" i="14" s="1"/>
  <c r="AF22" i="4"/>
  <c r="AC7" i="4"/>
  <c r="AC58" i="4"/>
  <c r="Y43" i="4"/>
  <c r="X22" i="4"/>
  <c r="AC43" i="4"/>
  <c r="AD58" i="4"/>
  <c r="AC16" i="4"/>
  <c r="AE25" i="4"/>
  <c r="AC40" i="4"/>
  <c r="AF52" i="4"/>
  <c r="AD22" i="4"/>
  <c r="W13" i="4"/>
  <c r="U40" i="4"/>
  <c r="Z43" i="4"/>
  <c r="W43" i="4"/>
  <c r="U52" i="4"/>
  <c r="X40" i="4"/>
  <c r="W34" i="4"/>
  <c r="V58" i="4"/>
  <c r="X43" i="4"/>
  <c r="X58" i="4"/>
  <c r="W40" i="4"/>
  <c r="AD13" i="4"/>
  <c r="AD40" i="4"/>
  <c r="AE31" i="4"/>
  <c r="AE16" i="4"/>
  <c r="U13" i="4"/>
  <c r="W16" i="4"/>
  <c r="X7" i="4"/>
  <c r="X16" i="4"/>
  <c r="Y52" i="4"/>
  <c r="X49" i="4"/>
  <c r="W58" i="4"/>
  <c r="Z49" i="4"/>
  <c r="Z52" i="4"/>
  <c r="AF58" i="4"/>
  <c r="W52" i="4"/>
  <c r="V31" i="4"/>
  <c r="AT34" i="4"/>
  <c r="K29" i="14" s="1"/>
  <c r="AT58" i="4"/>
  <c r="K53" i="14" s="1"/>
  <c r="AT25" i="4"/>
  <c r="K20" i="14" s="1"/>
  <c r="AT43" i="4"/>
  <c r="K38" i="14" s="1"/>
  <c r="AU13" i="4"/>
  <c r="L8" i="14" s="1"/>
  <c r="AV34" i="4"/>
  <c r="M29" i="14" s="1"/>
  <c r="AV52" i="4"/>
  <c r="M47" i="14" s="1"/>
  <c r="AU22" i="4"/>
  <c r="L17" i="14" s="1"/>
  <c r="AU40" i="4"/>
  <c r="L35" i="14" s="1"/>
  <c r="AU58" i="4"/>
  <c r="L53" i="14" s="1"/>
  <c r="AF13" i="4"/>
  <c r="U22" i="4"/>
  <c r="AB49" i="4"/>
  <c r="AB52" i="4"/>
  <c r="W49" i="4"/>
  <c r="V52" i="4"/>
  <c r="Y49" i="4"/>
  <c r="AS31" i="4"/>
  <c r="J26" i="14" s="1"/>
  <c r="AT52" i="4"/>
  <c r="K47" i="14" s="1"/>
  <c r="AS22" i="4"/>
  <c r="J17" i="14" s="1"/>
  <c r="AS40" i="4"/>
  <c r="J35" i="14" s="1"/>
  <c r="AF25" i="4"/>
  <c r="AV16" i="4"/>
  <c r="M11" i="14" s="1"/>
  <c r="AV40" i="4"/>
  <c r="M35" i="14" s="1"/>
  <c r="AV58" i="4"/>
  <c r="M53" i="14" s="1"/>
  <c r="AV25" i="4"/>
  <c r="M20" i="14" s="1"/>
  <c r="AV43" i="4"/>
  <c r="M38" i="14" s="1"/>
  <c r="AS13" i="4"/>
  <c r="J8" i="14" s="1"/>
  <c r="AC22" i="4"/>
  <c r="AD43" i="4"/>
  <c r="AD7" i="4"/>
  <c r="AC49" i="4"/>
  <c r="AE7" i="4"/>
  <c r="AF16" i="4"/>
  <c r="AC25" i="4"/>
  <c r="AE43" i="4"/>
  <c r="AC34" i="4"/>
  <c r="AD49" i="4"/>
  <c r="AD16" i="4"/>
  <c r="AF40" i="4"/>
  <c r="AE58" i="4"/>
  <c r="AF7" i="4"/>
  <c r="V7" i="4"/>
  <c r="W7" i="4"/>
  <c r="W22" i="4"/>
  <c r="AB43" i="4"/>
  <c r="U25" i="4"/>
  <c r="X52" i="4"/>
  <c r="AA58" i="4"/>
  <c r="AA52" i="4"/>
  <c r="V25" i="4"/>
  <c r="U49" i="4"/>
  <c r="AD31" i="4"/>
  <c r="V49" i="4"/>
  <c r="AD25" i="4"/>
  <c r="AC31" i="4"/>
  <c r="AF49" i="4"/>
  <c r="AE52" i="4"/>
  <c r="AD52" i="4"/>
  <c r="AF34" i="4"/>
  <c r="AE49" i="4"/>
  <c r="AD34" i="4"/>
  <c r="AE13" i="4"/>
  <c r="V43" i="4"/>
  <c r="V22" i="4"/>
  <c r="V16" i="4"/>
  <c r="U34" i="4"/>
  <c r="AB58" i="4"/>
  <c r="X31" i="4"/>
  <c r="W25" i="4"/>
  <c r="V34" i="4"/>
  <c r="AT16" i="4"/>
  <c r="K11" i="14" s="1"/>
  <c r="V13" i="4"/>
  <c r="X25" i="4"/>
  <c r="Z58" i="4"/>
  <c r="AE34" i="4"/>
  <c r="AS25" i="4"/>
  <c r="J20" i="14" s="1"/>
  <c r="AS49" i="4"/>
  <c r="J44" i="14" s="1"/>
  <c r="AT13" i="4"/>
  <c r="K8" i="14" s="1"/>
  <c r="AS34" i="4"/>
  <c r="J29" i="14" s="1"/>
  <c r="AS52" i="4"/>
  <c r="J47" i="14" s="1"/>
  <c r="AU25" i="4"/>
  <c r="L20" i="14" s="1"/>
  <c r="AU43" i="4"/>
  <c r="L38" i="14" s="1"/>
  <c r="AV7" i="4"/>
  <c r="M2" i="14" s="1"/>
  <c r="AV31" i="4"/>
  <c r="M26" i="14" s="1"/>
  <c r="AV49" i="4"/>
  <c r="M44" i="14" s="1"/>
  <c r="AA43" i="4"/>
  <c r="U31" i="4"/>
  <c r="X34" i="4"/>
  <c r="AA49" i="4"/>
  <c r="W31" i="4"/>
  <c r="V40" i="4"/>
  <c r="AT22" i="4"/>
  <c r="K17" i="14" s="1"/>
  <c r="AT40" i="4"/>
  <c r="K35" i="14" s="1"/>
  <c r="AT7" i="4"/>
  <c r="K2" i="14" s="1"/>
  <c r="AT31" i="4"/>
  <c r="K26" i="14" s="1"/>
  <c r="AT49" i="4"/>
  <c r="K44" i="14" s="1"/>
  <c r="AF43" i="4"/>
  <c r="AU7" i="4"/>
  <c r="L2" i="14" s="1"/>
  <c r="AU31" i="4"/>
  <c r="L26" i="14" s="1"/>
  <c r="AU49" i="4"/>
  <c r="L44" i="14" s="1"/>
  <c r="AU16" i="4"/>
  <c r="L11" i="14" s="1"/>
  <c r="AU34" i="4"/>
  <c r="L29" i="14" s="1"/>
  <c r="AU52" i="4"/>
  <c r="L47" i="14" s="1"/>
  <c r="AE40" i="4"/>
  <c r="AC52" i="4"/>
  <c r="J43" i="4"/>
  <c r="J58" i="4"/>
  <c r="AF31" i="4"/>
  <c r="J52" i="4"/>
  <c r="AE22" i="4"/>
  <c r="J49" i="4"/>
  <c r="AC13" i="4"/>
  <c r="AC60" i="2" l="1"/>
  <c r="D56" i="13" s="1"/>
  <c r="C17" i="14"/>
  <c r="C7" i="14"/>
  <c r="C48" i="14"/>
  <c r="C38" i="14"/>
  <c r="C26" i="14"/>
  <c r="C2" i="14"/>
  <c r="C6" i="14"/>
  <c r="C29" i="14"/>
  <c r="AF84" i="2"/>
  <c r="C80" i="12" s="1"/>
  <c r="X72" i="2"/>
  <c r="AG67" i="2"/>
  <c r="AA130" i="15"/>
  <c r="AF28" i="2"/>
  <c r="C24" i="12" s="1"/>
  <c r="AC25" i="2"/>
  <c r="D21" i="13" s="1"/>
  <c r="B32" i="14"/>
  <c r="B22" i="14"/>
  <c r="AF87" i="2"/>
  <c r="C83" i="12" s="1"/>
  <c r="X3" i="7"/>
  <c r="AD3" i="7" s="1"/>
  <c r="Z3" i="7"/>
  <c r="B42" i="14"/>
  <c r="AG21" i="2"/>
  <c r="AC76" i="2"/>
  <c r="D154" i="13" s="1"/>
  <c r="AC78" i="2"/>
  <c r="D156" i="13" s="1"/>
  <c r="D265" i="13"/>
  <c r="AC19" i="2"/>
  <c r="D97" i="13" s="1"/>
  <c r="AF19" i="2"/>
  <c r="C15" i="12" s="1"/>
  <c r="F21" i="12"/>
  <c r="AG14" i="2"/>
  <c r="F74" i="12"/>
  <c r="AC12" i="2"/>
  <c r="G8" i="12" s="1"/>
  <c r="D192" i="13"/>
  <c r="AC65" i="2"/>
  <c r="D225" i="13" s="1"/>
  <c r="F69" i="12"/>
  <c r="G35" i="12"/>
  <c r="D281" i="13"/>
  <c r="AG17" i="2"/>
  <c r="F75" i="12"/>
  <c r="AC35" i="2"/>
  <c r="D195" i="13" s="1"/>
  <c r="D304" i="13"/>
  <c r="F58" i="12"/>
  <c r="F73" i="12"/>
  <c r="X87" i="2"/>
  <c r="AA87" i="2" s="1"/>
  <c r="G28" i="12"/>
  <c r="F80" i="12"/>
  <c r="C39" i="14"/>
  <c r="C52" i="14"/>
  <c r="B51" i="14"/>
  <c r="B12" i="14"/>
  <c r="AC20" i="2"/>
  <c r="D16" i="13" s="1"/>
  <c r="AG85" i="2"/>
  <c r="AC14" i="2"/>
  <c r="G10" i="12" s="1"/>
  <c r="AC73" i="2"/>
  <c r="D315" i="13" s="1"/>
  <c r="AC18" i="2"/>
  <c r="D260" i="13" s="1"/>
  <c r="AC77" i="2"/>
  <c r="D319" i="13" s="1"/>
  <c r="AC10" i="2"/>
  <c r="D6" i="13" s="1"/>
  <c r="AG6" i="2"/>
  <c r="AC6" i="2"/>
  <c r="D84" i="13" s="1"/>
  <c r="X82" i="2"/>
  <c r="AA82" i="2" s="1"/>
  <c r="X80" i="2"/>
  <c r="AF78" i="2"/>
  <c r="C74" i="12" s="1"/>
  <c r="X64" i="2"/>
  <c r="AF62" i="2"/>
  <c r="C58" i="12" s="1"/>
  <c r="X56" i="2"/>
  <c r="AF44" i="2"/>
  <c r="C40" i="12" s="1"/>
  <c r="X38" i="2"/>
  <c r="X30" i="2"/>
  <c r="AA30" i="2" s="1"/>
  <c r="X22" i="2"/>
  <c r="AA22" i="2" s="1"/>
  <c r="AF12" i="2"/>
  <c r="C8" i="12" s="1"/>
  <c r="D245" i="13"/>
  <c r="D163" i="13"/>
  <c r="D227" i="13"/>
  <c r="D145" i="13"/>
  <c r="D12" i="13"/>
  <c r="D258" i="13"/>
  <c r="D176" i="13"/>
  <c r="D183" i="13"/>
  <c r="F19" i="12"/>
  <c r="F81" i="12"/>
  <c r="AC21" i="2"/>
  <c r="D181" i="13" s="1"/>
  <c r="AC17" i="2"/>
  <c r="AC27" i="2"/>
  <c r="D23" i="13" s="1"/>
  <c r="F63" i="12"/>
  <c r="AG27" i="2"/>
  <c r="AG43" i="2"/>
  <c r="AG23" i="2"/>
  <c r="AC43" i="2"/>
  <c r="G39" i="12" s="1"/>
  <c r="AG12" i="2"/>
  <c r="F67" i="12"/>
  <c r="AC71" i="2"/>
  <c r="D231" i="13" s="1"/>
  <c r="AC53" i="2"/>
  <c r="D295" i="13" s="1"/>
  <c r="F15" i="12"/>
  <c r="D36" i="13"/>
  <c r="D58" i="13"/>
  <c r="AG35" i="2"/>
  <c r="AG62" i="2"/>
  <c r="AC59" i="2"/>
  <c r="D55" i="13" s="1"/>
  <c r="D70" i="13"/>
  <c r="D234" i="13"/>
  <c r="D282" i="13"/>
  <c r="G12" i="12"/>
  <c r="D107" i="13"/>
  <c r="F77" i="12"/>
  <c r="AC33" i="2"/>
  <c r="D118" i="13"/>
  <c r="D94" i="13"/>
  <c r="AC84" i="2"/>
  <c r="F16" i="12"/>
  <c r="AC81" i="2"/>
  <c r="AG10" i="2"/>
  <c r="AC38" i="2"/>
  <c r="D198" i="13" s="1"/>
  <c r="AC79" i="2"/>
  <c r="G75" i="12" s="1"/>
  <c r="G36" i="12"/>
  <c r="F29" i="12"/>
  <c r="F47" i="12"/>
  <c r="F49" i="12"/>
  <c r="AC7" i="2"/>
  <c r="G3" i="12" s="1"/>
  <c r="F2" i="12"/>
  <c r="B30" i="14"/>
  <c r="B48" i="14"/>
  <c r="B38" i="14"/>
  <c r="B26" i="14"/>
  <c r="B16" i="14"/>
  <c r="B6" i="14"/>
  <c r="B49" i="14"/>
  <c r="B40" i="14"/>
  <c r="B20" i="14"/>
  <c r="B8" i="14"/>
  <c r="B53" i="14"/>
  <c r="B44" i="14"/>
  <c r="B34" i="14"/>
  <c r="B24" i="14"/>
  <c r="B14" i="14"/>
  <c r="F16" i="14"/>
  <c r="AC51" i="2"/>
  <c r="D211" i="13" s="1"/>
  <c r="X48" i="2"/>
  <c r="AA48" i="2" s="1"/>
  <c r="J25" i="4"/>
  <c r="J36" i="4"/>
  <c r="AC49" i="2"/>
  <c r="G45" i="12" s="1"/>
  <c r="F45" i="12"/>
  <c r="D44" i="13"/>
  <c r="D52" i="4"/>
  <c r="C52" i="4" s="1"/>
  <c r="AH52" i="4" s="1"/>
  <c r="AN52" i="4" s="1"/>
  <c r="J27" i="4"/>
  <c r="F38" i="14"/>
  <c r="D13" i="4"/>
  <c r="C13" i="4" s="1"/>
  <c r="AH13" i="4" s="1"/>
  <c r="AP13" i="4" s="1"/>
  <c r="J16" i="4"/>
  <c r="J19" i="4"/>
  <c r="J26" i="4"/>
  <c r="J28" i="4"/>
  <c r="C43" i="12"/>
  <c r="J10" i="4"/>
  <c r="D10" i="4"/>
  <c r="C10" i="4" s="1"/>
  <c r="AH10" i="4" s="1"/>
  <c r="AI10" i="4" s="1"/>
  <c r="D21" i="4"/>
  <c r="C21" i="4" s="1"/>
  <c r="AH21" i="4" s="1"/>
  <c r="AJ21" i="4" s="1"/>
  <c r="D19" i="4"/>
  <c r="C19" i="4" s="1"/>
  <c r="AH19" i="4" s="1"/>
  <c r="AL19" i="4" s="1"/>
  <c r="D18" i="4"/>
  <c r="C18" i="4" s="1"/>
  <c r="AH18" i="4" s="1"/>
  <c r="AK18" i="4" s="1"/>
  <c r="D27" i="4"/>
  <c r="C27" i="4" s="1"/>
  <c r="AH27" i="4" s="1"/>
  <c r="AL27" i="4" s="1"/>
  <c r="D38" i="4"/>
  <c r="C38" i="4" s="1"/>
  <c r="AH38" i="4" s="1"/>
  <c r="AO38" i="4" s="1"/>
  <c r="D46" i="4"/>
  <c r="C46" i="4" s="1"/>
  <c r="AH46" i="4" s="1"/>
  <c r="AM46" i="4" s="1"/>
  <c r="D45" i="4"/>
  <c r="C45" i="4" s="1"/>
  <c r="AH45" i="4" s="1"/>
  <c r="AP45" i="4" s="1"/>
  <c r="D55" i="4"/>
  <c r="C55" i="4" s="1"/>
  <c r="AH55" i="4" s="1"/>
  <c r="D50" i="14" s="1"/>
  <c r="D40" i="4"/>
  <c r="C40" i="4" s="1"/>
  <c r="AH40" i="4" s="1"/>
  <c r="AO40" i="4" s="1"/>
  <c r="J7" i="4"/>
  <c r="J40" i="4"/>
  <c r="D22" i="4"/>
  <c r="C22" i="4" s="1"/>
  <c r="AH22" i="4" s="1"/>
  <c r="AO22" i="4" s="1"/>
  <c r="F47" i="14"/>
  <c r="F25" i="14"/>
  <c r="F5" i="14"/>
  <c r="D136" i="13"/>
  <c r="D300" i="13"/>
  <c r="G54" i="12"/>
  <c r="D188" i="13"/>
  <c r="G24" i="12"/>
  <c r="D270" i="13"/>
  <c r="D106" i="13"/>
  <c r="A2" i="11"/>
  <c r="F35" i="14"/>
  <c r="F15" i="14"/>
  <c r="F48" i="14"/>
  <c r="F26" i="14"/>
  <c r="F6" i="14"/>
  <c r="D276" i="13"/>
  <c r="D194" i="13"/>
  <c r="D112" i="13"/>
  <c r="D199" i="13"/>
  <c r="D35" i="13"/>
  <c r="AG72" i="2"/>
  <c r="AC72" i="2"/>
  <c r="D232" i="13" s="1"/>
  <c r="F60" i="12"/>
  <c r="AG64" i="2"/>
  <c r="F51" i="12"/>
  <c r="AC55" i="2"/>
  <c r="D51" i="13" s="1"/>
  <c r="F50" i="12"/>
  <c r="AC54" i="2"/>
  <c r="D132" i="13" s="1"/>
  <c r="AG86" i="2"/>
  <c r="F82" i="12"/>
  <c r="AG48" i="2"/>
  <c r="F44" i="12"/>
  <c r="AG45" i="2"/>
  <c r="AC45" i="2"/>
  <c r="D205" i="13" s="1"/>
  <c r="AG13" i="2"/>
  <c r="AC13" i="2"/>
  <c r="G9" i="12" s="1"/>
  <c r="J18" i="4"/>
  <c r="J20" i="4"/>
  <c r="J35" i="4"/>
  <c r="J37" i="4"/>
  <c r="J38" i="4"/>
  <c r="C4" i="14"/>
  <c r="C14" i="14"/>
  <c r="C24" i="14"/>
  <c r="C34" i="14"/>
  <c r="C44" i="14"/>
  <c r="C51" i="14"/>
  <c r="C5" i="14"/>
  <c r="C15" i="14"/>
  <c r="C25" i="14"/>
  <c r="C35" i="14"/>
  <c r="C47" i="14"/>
  <c r="C8" i="14"/>
  <c r="C20" i="14"/>
  <c r="C30" i="14"/>
  <c r="C40" i="14"/>
  <c r="C49" i="14"/>
  <c r="C53" i="14"/>
  <c r="C11" i="14"/>
  <c r="C21" i="14"/>
  <c r="C31" i="14"/>
  <c r="C41" i="14"/>
  <c r="D43" i="4"/>
  <c r="C43" i="4" s="1"/>
  <c r="AH43" i="4" s="1"/>
  <c r="AL43" i="4" s="1"/>
  <c r="J31" i="4"/>
  <c r="C329" i="13"/>
  <c r="B329" i="13"/>
  <c r="C208" i="13"/>
  <c r="B208" i="13"/>
  <c r="F51" i="14"/>
  <c r="F31" i="14"/>
  <c r="F11" i="14"/>
  <c r="F42" i="14"/>
  <c r="F22" i="14"/>
  <c r="D217" i="13"/>
  <c r="C33" i="14"/>
  <c r="C13" i="14"/>
  <c r="C50" i="14"/>
  <c r="C32" i="14"/>
  <c r="C12" i="14"/>
  <c r="D103" i="13"/>
  <c r="AC86" i="2"/>
  <c r="D82" i="13" s="1"/>
  <c r="AG55" i="2"/>
  <c r="D242" i="13"/>
  <c r="G78" i="12"/>
  <c r="D302" i="13"/>
  <c r="D220" i="13"/>
  <c r="F3" i="12"/>
  <c r="AG75" i="2"/>
  <c r="AC75" i="2"/>
  <c r="D317" i="13" s="1"/>
  <c r="F71" i="12"/>
  <c r="AG39" i="2"/>
  <c r="F35" i="12"/>
  <c r="AG34" i="2"/>
  <c r="F30" i="12"/>
  <c r="F25" i="12"/>
  <c r="AG29" i="2"/>
  <c r="I42" i="12"/>
  <c r="C42" i="12"/>
  <c r="C82" i="13"/>
  <c r="B82" i="13"/>
  <c r="C78" i="13"/>
  <c r="B78" i="13"/>
  <c r="C74" i="13"/>
  <c r="B74" i="13"/>
  <c r="C70" i="13"/>
  <c r="B70" i="13"/>
  <c r="C66" i="13"/>
  <c r="B66" i="13"/>
  <c r="C62" i="13"/>
  <c r="B62" i="13"/>
  <c r="C58" i="13"/>
  <c r="B58" i="13"/>
  <c r="C54" i="13"/>
  <c r="B54" i="13"/>
  <c r="C50" i="13"/>
  <c r="B50" i="13"/>
  <c r="C161" i="13"/>
  <c r="B161" i="13"/>
  <c r="C157" i="13"/>
  <c r="B157" i="13"/>
  <c r="C153" i="13"/>
  <c r="B153" i="13"/>
  <c r="C149" i="13"/>
  <c r="B149" i="13"/>
  <c r="C145" i="13"/>
  <c r="B145" i="13"/>
  <c r="C141" i="13"/>
  <c r="B141" i="13"/>
  <c r="C137" i="13"/>
  <c r="B137" i="13"/>
  <c r="C133" i="13"/>
  <c r="B133" i="13"/>
  <c r="C246" i="13"/>
  <c r="B246" i="13"/>
  <c r="C242" i="13"/>
  <c r="B242" i="13"/>
  <c r="C238" i="13"/>
  <c r="B238" i="13"/>
  <c r="C234" i="13"/>
  <c r="B234" i="13"/>
  <c r="C230" i="13"/>
  <c r="B230" i="13"/>
  <c r="C226" i="13"/>
  <c r="B226" i="13"/>
  <c r="C222" i="13"/>
  <c r="B222" i="13"/>
  <c r="C218" i="13"/>
  <c r="B218" i="13"/>
  <c r="C214" i="13"/>
  <c r="B214" i="13"/>
  <c r="C210" i="13"/>
  <c r="B210" i="13"/>
  <c r="C328" i="13"/>
  <c r="B328" i="13"/>
  <c r="C324" i="13"/>
  <c r="B324" i="13"/>
  <c r="C320" i="13"/>
  <c r="B320" i="13"/>
  <c r="D58" i="4"/>
  <c r="C58" i="4" s="1"/>
  <c r="AH58" i="4" s="1"/>
  <c r="AI58" i="4" s="1"/>
  <c r="F4" i="14"/>
  <c r="F14" i="14"/>
  <c r="F24" i="14"/>
  <c r="F34" i="14"/>
  <c r="F44" i="14"/>
  <c r="F3" i="14"/>
  <c r="F13" i="14"/>
  <c r="F23" i="14"/>
  <c r="F33" i="14"/>
  <c r="F43" i="14"/>
  <c r="F53" i="14"/>
  <c r="F8" i="14"/>
  <c r="F20" i="14"/>
  <c r="F30" i="14"/>
  <c r="F40" i="14"/>
  <c r="F50" i="14"/>
  <c r="F7" i="14"/>
  <c r="F17" i="14"/>
  <c r="F29" i="14"/>
  <c r="F39" i="14"/>
  <c r="F49" i="14"/>
  <c r="D243" i="13"/>
  <c r="D79" i="13"/>
  <c r="D158" i="13"/>
  <c r="D240" i="13"/>
  <c r="D322" i="13"/>
  <c r="W86" i="2"/>
  <c r="D216" i="13"/>
  <c r="D52" i="13"/>
  <c r="F66" i="12"/>
  <c r="AG70" i="2"/>
  <c r="AG66" i="2"/>
  <c r="AC66" i="2"/>
  <c r="AG63" i="2"/>
  <c r="F59" i="12"/>
  <c r="AG58" i="2"/>
  <c r="F54" i="12"/>
  <c r="F24" i="12"/>
  <c r="AG28" i="2"/>
  <c r="AG50" i="2"/>
  <c r="F46" i="12"/>
  <c r="AG83" i="2"/>
  <c r="F79" i="12"/>
  <c r="AG52" i="2"/>
  <c r="AC52" i="2"/>
  <c r="D48" i="13" s="1"/>
  <c r="AG26" i="2"/>
  <c r="AC26" i="2"/>
  <c r="D104" i="13" s="1"/>
  <c r="C165" i="13"/>
  <c r="B165" i="13"/>
  <c r="F41" i="14"/>
  <c r="F21" i="14"/>
  <c r="F52" i="14"/>
  <c r="F32" i="14"/>
  <c r="F12" i="14"/>
  <c r="D30" i="13"/>
  <c r="C43" i="14"/>
  <c r="C23" i="14"/>
  <c r="C3" i="14"/>
  <c r="C42" i="14"/>
  <c r="C22" i="14"/>
  <c r="D38" i="13"/>
  <c r="G38" i="12"/>
  <c r="D202" i="13"/>
  <c r="AC50" i="2"/>
  <c r="D46" i="13" s="1"/>
  <c r="F41" i="12"/>
  <c r="F55" i="12"/>
  <c r="AC70" i="2"/>
  <c r="AG38" i="2"/>
  <c r="AC64" i="2"/>
  <c r="D60" i="13" s="1"/>
  <c r="D117" i="13"/>
  <c r="D261" i="13"/>
  <c r="AG80" i="2"/>
  <c r="F76" i="12"/>
  <c r="AG24" i="2"/>
  <c r="AC24" i="2"/>
  <c r="D102" i="13" s="1"/>
  <c r="C80" i="13"/>
  <c r="B80" i="13"/>
  <c r="C76" i="13"/>
  <c r="B76" i="13"/>
  <c r="C72" i="13"/>
  <c r="B72" i="13"/>
  <c r="C68" i="13"/>
  <c r="B68" i="13"/>
  <c r="C64" i="13"/>
  <c r="B64" i="13"/>
  <c r="C60" i="13"/>
  <c r="B60" i="13"/>
  <c r="C56" i="13"/>
  <c r="B56" i="13"/>
  <c r="C52" i="13"/>
  <c r="B52" i="13"/>
  <c r="C163" i="13"/>
  <c r="B163" i="13"/>
  <c r="C159" i="13"/>
  <c r="B159" i="13"/>
  <c r="C155" i="13"/>
  <c r="B155" i="13"/>
  <c r="C151" i="13"/>
  <c r="B151" i="13"/>
  <c r="C147" i="13"/>
  <c r="B147" i="13"/>
  <c r="C143" i="13"/>
  <c r="B143" i="13"/>
  <c r="C139" i="13"/>
  <c r="B139" i="13"/>
  <c r="C135" i="13"/>
  <c r="B135" i="13"/>
  <c r="C131" i="13"/>
  <c r="B131" i="13"/>
  <c r="C244" i="13"/>
  <c r="B244" i="13"/>
  <c r="C240" i="13"/>
  <c r="B240" i="13"/>
  <c r="C236" i="13"/>
  <c r="B236" i="13"/>
  <c r="C232" i="13"/>
  <c r="B232" i="13"/>
  <c r="C228" i="13"/>
  <c r="B228" i="13"/>
  <c r="C224" i="13"/>
  <c r="B224" i="13"/>
  <c r="C220" i="13"/>
  <c r="B220" i="13"/>
  <c r="C216" i="13"/>
  <c r="B216" i="13"/>
  <c r="C212" i="13"/>
  <c r="B212" i="13"/>
  <c r="C326" i="13"/>
  <c r="B326" i="13"/>
  <c r="C322" i="13"/>
  <c r="B322" i="13"/>
  <c r="C318" i="13"/>
  <c r="B318" i="13"/>
  <c r="C314" i="13"/>
  <c r="B314" i="13"/>
  <c r="C310" i="13"/>
  <c r="B310" i="13"/>
  <c r="C306" i="13"/>
  <c r="B306" i="13"/>
  <c r="C302" i="13"/>
  <c r="B302" i="13"/>
  <c r="C298" i="13"/>
  <c r="B298" i="13"/>
  <c r="C294" i="13"/>
  <c r="B294" i="13"/>
  <c r="J13" i="4"/>
  <c r="C83" i="13"/>
  <c r="B83" i="13"/>
  <c r="C247" i="13"/>
  <c r="B247" i="13"/>
  <c r="C290" i="13"/>
  <c r="B290" i="13"/>
  <c r="J8" i="4"/>
  <c r="AN3" i="7"/>
  <c r="C79" i="13"/>
  <c r="B79" i="13"/>
  <c r="C75" i="13"/>
  <c r="B75" i="13"/>
  <c r="C71" i="13"/>
  <c r="B71" i="13"/>
  <c r="C67" i="13"/>
  <c r="B67" i="13"/>
  <c r="C63" i="13"/>
  <c r="B63" i="13"/>
  <c r="C59" i="13"/>
  <c r="B59" i="13"/>
  <c r="C55" i="13"/>
  <c r="B55" i="13"/>
  <c r="C51" i="13"/>
  <c r="B51" i="13"/>
  <c r="C162" i="13"/>
  <c r="B162" i="13"/>
  <c r="C158" i="13"/>
  <c r="B158" i="13"/>
  <c r="C154" i="13"/>
  <c r="B154" i="13"/>
  <c r="C150" i="13"/>
  <c r="B150" i="13"/>
  <c r="C146" i="13"/>
  <c r="B146" i="13"/>
  <c r="C142" i="13"/>
  <c r="B142" i="13"/>
  <c r="C138" i="13"/>
  <c r="B138" i="13"/>
  <c r="C134" i="13"/>
  <c r="B134" i="13"/>
  <c r="C130" i="13"/>
  <c r="B130" i="13"/>
  <c r="C243" i="13"/>
  <c r="B243" i="13"/>
  <c r="C239" i="13"/>
  <c r="B239" i="13"/>
  <c r="C235" i="13"/>
  <c r="B235" i="13"/>
  <c r="C231" i="13"/>
  <c r="B231" i="13"/>
  <c r="C227" i="13"/>
  <c r="B227" i="13"/>
  <c r="C223" i="13"/>
  <c r="B223" i="13"/>
  <c r="C219" i="13"/>
  <c r="B219" i="13"/>
  <c r="C215" i="13"/>
  <c r="B215" i="13"/>
  <c r="C211" i="13"/>
  <c r="B211" i="13"/>
  <c r="C325" i="13"/>
  <c r="B325" i="13"/>
  <c r="C321" i="13"/>
  <c r="B321" i="13"/>
  <c r="C317" i="13"/>
  <c r="B317" i="13"/>
  <c r="C313" i="13"/>
  <c r="B313" i="13"/>
  <c r="C309" i="13"/>
  <c r="B309" i="13"/>
  <c r="C305" i="13"/>
  <c r="B305" i="13"/>
  <c r="C301" i="13"/>
  <c r="B301" i="13"/>
  <c r="C297" i="13"/>
  <c r="B297" i="13"/>
  <c r="C293" i="13"/>
  <c r="B293" i="13"/>
  <c r="X83" i="2"/>
  <c r="C316" i="13"/>
  <c r="B316" i="13"/>
  <c r="C312" i="13"/>
  <c r="B312" i="13"/>
  <c r="C308" i="13"/>
  <c r="B308" i="13"/>
  <c r="C304" i="13"/>
  <c r="B304" i="13"/>
  <c r="C300" i="13"/>
  <c r="B300" i="13"/>
  <c r="C296" i="13"/>
  <c r="B296" i="13"/>
  <c r="C292" i="13"/>
  <c r="B292" i="13"/>
  <c r="X84" i="2"/>
  <c r="AA84" i="2" s="1"/>
  <c r="D16" i="4"/>
  <c r="C16" i="4" s="1"/>
  <c r="AH16" i="4" s="1"/>
  <c r="AP16" i="4" s="1"/>
  <c r="C126" i="13"/>
  <c r="B126" i="13"/>
  <c r="C81" i="13"/>
  <c r="B81" i="13"/>
  <c r="C77" i="13"/>
  <c r="B77" i="13"/>
  <c r="C73" i="13"/>
  <c r="B73" i="13"/>
  <c r="C69" i="13"/>
  <c r="B69" i="13"/>
  <c r="C65" i="13"/>
  <c r="B65" i="13"/>
  <c r="C61" i="13"/>
  <c r="B61" i="13"/>
  <c r="C57" i="13"/>
  <c r="B57" i="13"/>
  <c r="C53" i="13"/>
  <c r="B53" i="13"/>
  <c r="C49" i="13"/>
  <c r="B49" i="13"/>
  <c r="C164" i="13"/>
  <c r="B164" i="13"/>
  <c r="C160" i="13"/>
  <c r="B160" i="13"/>
  <c r="C156" i="13"/>
  <c r="B156" i="13"/>
  <c r="C152" i="13"/>
  <c r="B152" i="13"/>
  <c r="C148" i="13"/>
  <c r="B148" i="13"/>
  <c r="C144" i="13"/>
  <c r="B144" i="13"/>
  <c r="C140" i="13"/>
  <c r="B140" i="13"/>
  <c r="C136" i="13"/>
  <c r="B136" i="13"/>
  <c r="C132" i="13"/>
  <c r="B132" i="13"/>
  <c r="C128" i="13"/>
  <c r="B128" i="13"/>
  <c r="C245" i="13"/>
  <c r="B245" i="13"/>
  <c r="C241" i="13"/>
  <c r="B241" i="13"/>
  <c r="C237" i="13"/>
  <c r="B237" i="13"/>
  <c r="C233" i="13"/>
  <c r="B233" i="13"/>
  <c r="C229" i="13"/>
  <c r="B229" i="13"/>
  <c r="C225" i="13"/>
  <c r="B225" i="13"/>
  <c r="C221" i="13"/>
  <c r="B221" i="13"/>
  <c r="C217" i="13"/>
  <c r="B217" i="13"/>
  <c r="C213" i="13"/>
  <c r="B213" i="13"/>
  <c r="C209" i="13"/>
  <c r="B209" i="13"/>
  <c r="C327" i="13"/>
  <c r="B327" i="13"/>
  <c r="C323" i="13"/>
  <c r="B323" i="13"/>
  <c r="C319" i="13"/>
  <c r="B319" i="13"/>
  <c r="C315" i="13"/>
  <c r="B315" i="13"/>
  <c r="C311" i="13"/>
  <c r="B311" i="13"/>
  <c r="C307" i="13"/>
  <c r="B307" i="13"/>
  <c r="C303" i="13"/>
  <c r="B303" i="13"/>
  <c r="C299" i="13"/>
  <c r="B299" i="13"/>
  <c r="C295" i="13"/>
  <c r="B295" i="13"/>
  <c r="C291" i="13"/>
  <c r="B291" i="13"/>
  <c r="AF82" i="2"/>
  <c r="C78" i="12" s="1"/>
  <c r="C287" i="13"/>
  <c r="B287" i="13"/>
  <c r="C286" i="13"/>
  <c r="B286" i="13"/>
  <c r="C285" i="13"/>
  <c r="B285" i="13"/>
  <c r="C284" i="13"/>
  <c r="B284" i="13"/>
  <c r="C283" i="13"/>
  <c r="B283" i="13"/>
  <c r="C282" i="13"/>
  <c r="B282" i="13"/>
  <c r="C281" i="13"/>
  <c r="B281" i="13"/>
  <c r="C280" i="13"/>
  <c r="B280" i="13"/>
  <c r="C279" i="13"/>
  <c r="B279" i="13"/>
  <c r="C278" i="13"/>
  <c r="B278" i="13"/>
  <c r="C277" i="13"/>
  <c r="B277" i="13"/>
  <c r="C276" i="13"/>
  <c r="B276" i="13"/>
  <c r="C275" i="13"/>
  <c r="B275" i="13"/>
  <c r="C274" i="13"/>
  <c r="B274" i="13"/>
  <c r="C273" i="13"/>
  <c r="B273" i="13"/>
  <c r="C272" i="13"/>
  <c r="B272" i="13"/>
  <c r="C271" i="13"/>
  <c r="B271" i="13"/>
  <c r="C270" i="13"/>
  <c r="B270" i="13"/>
  <c r="C269" i="13"/>
  <c r="B269" i="13"/>
  <c r="C268" i="13"/>
  <c r="B268" i="13"/>
  <c r="C267" i="13"/>
  <c r="B267" i="13"/>
  <c r="C266" i="13"/>
  <c r="B266" i="13"/>
  <c r="C265" i="13"/>
  <c r="B265" i="13"/>
  <c r="C264" i="13"/>
  <c r="B264" i="13"/>
  <c r="C263" i="13"/>
  <c r="B263" i="13"/>
  <c r="C262" i="13"/>
  <c r="B262" i="13"/>
  <c r="C261" i="13"/>
  <c r="B261" i="13"/>
  <c r="C260" i="13"/>
  <c r="B260" i="13"/>
  <c r="C259" i="13"/>
  <c r="B259" i="13"/>
  <c r="C258" i="13"/>
  <c r="B258" i="13"/>
  <c r="C257" i="13"/>
  <c r="B257" i="13"/>
  <c r="C256" i="13"/>
  <c r="B256" i="13"/>
  <c r="C255" i="13"/>
  <c r="B255" i="13"/>
  <c r="C254" i="13"/>
  <c r="B254" i="13"/>
  <c r="C253" i="13"/>
  <c r="B253" i="13"/>
  <c r="C252" i="13"/>
  <c r="B252" i="13"/>
  <c r="C251" i="13"/>
  <c r="B251" i="13"/>
  <c r="C250" i="13"/>
  <c r="B250" i="13"/>
  <c r="C205" i="13"/>
  <c r="B205" i="13"/>
  <c r="C204" i="13"/>
  <c r="B204" i="13"/>
  <c r="C203" i="13"/>
  <c r="B203" i="13"/>
  <c r="C202" i="13"/>
  <c r="B202" i="13"/>
  <c r="C201" i="13"/>
  <c r="B201" i="13"/>
  <c r="C200" i="13"/>
  <c r="B200" i="13"/>
  <c r="C199" i="13"/>
  <c r="B199" i="13"/>
  <c r="C198" i="13"/>
  <c r="B198" i="13"/>
  <c r="C197" i="13"/>
  <c r="B197" i="13"/>
  <c r="C196" i="13"/>
  <c r="B196" i="13"/>
  <c r="C195" i="13"/>
  <c r="B195" i="13"/>
  <c r="C194" i="13"/>
  <c r="B194" i="13"/>
  <c r="C193" i="13"/>
  <c r="B193" i="13"/>
  <c r="C192" i="13"/>
  <c r="B192" i="13"/>
  <c r="C191" i="13"/>
  <c r="B191" i="13"/>
  <c r="C190" i="13"/>
  <c r="B190" i="13"/>
  <c r="C189" i="13"/>
  <c r="B189" i="13"/>
  <c r="C188" i="13"/>
  <c r="B188" i="13"/>
  <c r="C187" i="13"/>
  <c r="B187" i="13"/>
  <c r="C186" i="13"/>
  <c r="B186" i="13"/>
  <c r="C185" i="13"/>
  <c r="B185" i="13"/>
  <c r="C184" i="13"/>
  <c r="B184" i="13"/>
  <c r="C183" i="13"/>
  <c r="B183" i="13"/>
  <c r="C182" i="13"/>
  <c r="B182" i="13"/>
  <c r="C181" i="13"/>
  <c r="B181" i="13"/>
  <c r="C180" i="13"/>
  <c r="B180" i="13"/>
  <c r="C179" i="13"/>
  <c r="B179" i="13"/>
  <c r="C178" i="13"/>
  <c r="B178" i="13"/>
  <c r="C177" i="13"/>
  <c r="B177" i="13"/>
  <c r="C176" i="13"/>
  <c r="B176" i="13"/>
  <c r="C175" i="13"/>
  <c r="B175" i="13"/>
  <c r="C174" i="13"/>
  <c r="B174" i="13"/>
  <c r="C173" i="13"/>
  <c r="B173" i="13"/>
  <c r="C172" i="13"/>
  <c r="B172" i="13"/>
  <c r="C171" i="13"/>
  <c r="B171" i="13"/>
  <c r="C170" i="13"/>
  <c r="B170" i="13"/>
  <c r="C169" i="13"/>
  <c r="B169" i="13"/>
  <c r="C168" i="13"/>
  <c r="B168"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C17" i="13"/>
  <c r="B17" i="13"/>
  <c r="C16" i="13"/>
  <c r="B16" i="13"/>
  <c r="C15" i="13"/>
  <c r="B15" i="13"/>
  <c r="C14" i="13"/>
  <c r="B14" i="13"/>
  <c r="C13" i="13"/>
  <c r="B13" i="13"/>
  <c r="C12" i="13"/>
  <c r="B12" i="13"/>
  <c r="C11" i="13"/>
  <c r="B11" i="13"/>
  <c r="C10" i="13"/>
  <c r="B10" i="13"/>
  <c r="C9" i="13"/>
  <c r="B9" i="13"/>
  <c r="C8" i="13"/>
  <c r="B8" i="13"/>
  <c r="C7" i="13"/>
  <c r="B7" i="13"/>
  <c r="C6" i="13"/>
  <c r="B6" i="13"/>
  <c r="C5" i="13"/>
  <c r="B5" i="13"/>
  <c r="C4" i="13"/>
  <c r="B4" i="13"/>
  <c r="C3" i="13"/>
  <c r="B3" i="13"/>
  <c r="C2" i="13"/>
  <c r="B2" i="13"/>
  <c r="C84" i="13"/>
  <c r="B84" i="13"/>
  <c r="C248" i="13"/>
  <c r="B248" i="13"/>
  <c r="C166" i="13"/>
  <c r="B166" i="13"/>
  <c r="AV7" i="2"/>
  <c r="B85" i="13"/>
  <c r="C167" i="13"/>
  <c r="B167" i="13"/>
  <c r="C249" i="13"/>
  <c r="B249" i="13"/>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49"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AU13" i="2"/>
  <c r="AU11" i="2"/>
  <c r="AV6" i="2"/>
  <c r="AV10" i="2"/>
  <c r="AV9" i="2"/>
  <c r="AV8" i="2"/>
  <c r="AU9" i="2"/>
  <c r="D31" i="4"/>
  <c r="C31" i="4" s="1"/>
  <c r="AH31" i="4" s="1"/>
  <c r="AK31" i="4" s="1"/>
  <c r="D34" i="4"/>
  <c r="C34" i="4" s="1"/>
  <c r="AH34" i="4" s="1"/>
  <c r="AM34" i="4" s="1"/>
  <c r="D25" i="4"/>
  <c r="C25" i="4" s="1"/>
  <c r="AH25" i="4" s="1"/>
  <c r="AO25" i="4" s="1"/>
  <c r="J34" i="4"/>
  <c r="J22" i="4"/>
  <c r="D49" i="4"/>
  <c r="C49" i="4" s="1"/>
  <c r="AH49" i="4" s="1"/>
  <c r="AK49" i="4" s="1"/>
  <c r="D7" i="4"/>
  <c r="B7" i="4" s="1"/>
  <c r="G79" i="12"/>
  <c r="D325" i="13"/>
  <c r="D284" i="13"/>
  <c r="D76" i="13"/>
  <c r="Z86" i="2"/>
  <c r="E27" i="1"/>
  <c r="AF3" i="7" s="1"/>
  <c r="D223" i="13"/>
  <c r="D24" i="13"/>
  <c r="G56" i="12"/>
  <c r="F61" i="12"/>
  <c r="F14" i="12"/>
  <c r="AE3" i="7"/>
  <c r="J12" i="4"/>
  <c r="J11" i="4"/>
  <c r="J9" i="4"/>
  <c r="J17" i="4"/>
  <c r="J21" i="4"/>
  <c r="J29" i="4"/>
  <c r="J30" i="4"/>
  <c r="J39" i="4"/>
  <c r="E43" i="12"/>
  <c r="X85" i="2"/>
  <c r="AA85" i="2" s="1"/>
  <c r="AF85" i="2"/>
  <c r="C81" i="12" s="1"/>
  <c r="X11" i="2"/>
  <c r="AA11" i="2" s="1"/>
  <c r="D28" i="13"/>
  <c r="D110" i="13"/>
  <c r="D271" i="13"/>
  <c r="G25" i="12"/>
  <c r="D25" i="13"/>
  <c r="D299" i="13"/>
  <c r="G53" i="12"/>
  <c r="D53" i="13"/>
  <c r="D309" i="13"/>
  <c r="G63" i="12"/>
  <c r="D63" i="13"/>
  <c r="D78" i="13"/>
  <c r="D160" i="13"/>
  <c r="E31" i="1"/>
  <c r="AO3" i="7" s="1"/>
  <c r="AG3" i="7"/>
  <c r="D298" i="13"/>
  <c r="D134" i="13"/>
  <c r="G52" i="12"/>
  <c r="D305" i="13"/>
  <c r="D141" i="13"/>
  <c r="G59" i="12"/>
  <c r="D316" i="13"/>
  <c r="D152" i="13"/>
  <c r="G70" i="12"/>
  <c r="D126" i="13"/>
  <c r="D290" i="13"/>
  <c r="G44" i="12"/>
  <c r="D182" i="13"/>
  <c r="D18" i="13"/>
  <c r="D264" i="13"/>
  <c r="G18" i="12"/>
  <c r="D254" i="13"/>
  <c r="D218" i="13"/>
  <c r="D54" i="13"/>
  <c r="D81" i="13"/>
  <c r="D327" i="13"/>
  <c r="G81" i="12"/>
  <c r="D88" i="13"/>
  <c r="AG74" i="2"/>
  <c r="F70" i="12"/>
  <c r="AG69" i="2"/>
  <c r="AC69" i="2"/>
  <c r="D140" i="13"/>
  <c r="D222" i="13"/>
  <c r="AG61" i="2"/>
  <c r="AC61" i="2"/>
  <c r="F33" i="12"/>
  <c r="AC37" i="2"/>
  <c r="AG30" i="2"/>
  <c r="AC30" i="2"/>
  <c r="D19" i="13"/>
  <c r="D101" i="13"/>
  <c r="AG22" i="2"/>
  <c r="F18" i="12"/>
  <c r="AG41" i="2"/>
  <c r="AC41" i="2"/>
  <c r="AG44" i="2"/>
  <c r="AC44" i="2"/>
  <c r="AG15" i="2"/>
  <c r="AC15" i="2"/>
  <c r="AG8" i="2"/>
  <c r="AC8" i="2"/>
  <c r="D12" i="4"/>
  <c r="C12" i="4" s="1"/>
  <c r="AH12" i="4" s="1"/>
  <c r="D11" i="4"/>
  <c r="C11" i="4" s="1"/>
  <c r="AH11" i="4" s="1"/>
  <c r="D9" i="4"/>
  <c r="C9" i="4" s="1"/>
  <c r="AH9" i="4" s="1"/>
  <c r="D8" i="4"/>
  <c r="C8" i="4" s="1"/>
  <c r="AH8" i="4" s="1"/>
  <c r="D20" i="4"/>
  <c r="C20" i="4" s="1"/>
  <c r="AH20" i="4" s="1"/>
  <c r="D17" i="4"/>
  <c r="C17" i="4" s="1"/>
  <c r="AH17" i="4" s="1"/>
  <c r="D30" i="4"/>
  <c r="C30" i="4" s="1"/>
  <c r="AH30" i="4" s="1"/>
  <c r="D29" i="4"/>
  <c r="C29" i="4" s="1"/>
  <c r="AH29" i="4" s="1"/>
  <c r="D28" i="4"/>
  <c r="C28" i="4" s="1"/>
  <c r="AH28" i="4" s="1"/>
  <c r="D26" i="4"/>
  <c r="C26" i="4" s="1"/>
  <c r="AH26" i="4" s="1"/>
  <c r="D39" i="4"/>
  <c r="C39" i="4" s="1"/>
  <c r="AH39" i="4" s="1"/>
  <c r="D37" i="4"/>
  <c r="C37" i="4" s="1"/>
  <c r="AH37" i="4" s="1"/>
  <c r="D36" i="4"/>
  <c r="C36" i="4" s="1"/>
  <c r="AH36" i="4" s="1"/>
  <c r="D35" i="4"/>
  <c r="C35" i="4" s="1"/>
  <c r="AH35" i="4" s="1"/>
  <c r="D48" i="4"/>
  <c r="C48" i="4" s="1"/>
  <c r="AH48" i="4" s="1"/>
  <c r="D47" i="4"/>
  <c r="C47" i="4" s="1"/>
  <c r="AH47" i="4" s="1"/>
  <c r="D44" i="4"/>
  <c r="C44" i="4" s="1"/>
  <c r="AH44" i="4" s="1"/>
  <c r="D57" i="4"/>
  <c r="C57" i="4" s="1"/>
  <c r="AH57" i="4" s="1"/>
  <c r="D56" i="4"/>
  <c r="C56" i="4" s="1"/>
  <c r="AH56" i="4" s="1"/>
  <c r="D54" i="4"/>
  <c r="C54" i="4" s="1"/>
  <c r="AH54" i="4" s="1"/>
  <c r="D53" i="4"/>
  <c r="C53" i="4" s="1"/>
  <c r="AH53" i="4" s="1"/>
  <c r="F43" i="12"/>
  <c r="D43" i="12"/>
  <c r="J43" i="12"/>
  <c r="G43" i="12"/>
  <c r="F78" i="12"/>
  <c r="AG82" i="2"/>
  <c r="AG68" i="2"/>
  <c r="AC68" i="2"/>
  <c r="F53" i="12"/>
  <c r="AG57" i="2"/>
  <c r="AG56" i="2"/>
  <c r="F52" i="12"/>
  <c r="AG36" i="2"/>
  <c r="AC36" i="2"/>
  <c r="AG32" i="2"/>
  <c r="F28" i="12"/>
  <c r="B3" i="14"/>
  <c r="B5" i="14"/>
  <c r="B7" i="14"/>
  <c r="B11" i="14"/>
  <c r="B13" i="14"/>
  <c r="B15" i="14"/>
  <c r="B17" i="14"/>
  <c r="B21" i="14"/>
  <c r="B23" i="14"/>
  <c r="B25" i="14"/>
  <c r="B29" i="14"/>
  <c r="B31" i="14"/>
  <c r="B33" i="14"/>
  <c r="B35" i="14"/>
  <c r="B39" i="14"/>
  <c r="B41" i="14"/>
  <c r="B43" i="14"/>
  <c r="B47" i="14"/>
  <c r="B2" i="14"/>
  <c r="B50" i="14"/>
  <c r="B52" i="14"/>
  <c r="AC87" i="2"/>
  <c r="F83" i="12"/>
  <c r="AC31" i="2"/>
  <c r="F27" i="12"/>
  <c r="F72" i="12"/>
  <c r="AG40" i="2"/>
  <c r="F36" i="12"/>
  <c r="AG42" i="2"/>
  <c r="F38" i="12"/>
  <c r="AG16" i="2"/>
  <c r="F12" i="12"/>
  <c r="AG11" i="2"/>
  <c r="AC11" i="2"/>
  <c r="AC9" i="2"/>
  <c r="F5" i="12"/>
  <c r="J42" i="12"/>
  <c r="G42" i="12"/>
  <c r="D42" i="12"/>
  <c r="E42" i="12"/>
  <c r="X6" i="2"/>
  <c r="AA6" i="2" s="1"/>
  <c r="AF6" i="2"/>
  <c r="C2" i="12" s="1"/>
  <c r="AA83" i="2"/>
  <c r="AF83" i="2"/>
  <c r="C79" i="12" s="1"/>
  <c r="AA81" i="2"/>
  <c r="AF81" i="2"/>
  <c r="C77" i="12" s="1"/>
  <c r="AA80" i="2"/>
  <c r="AF80" i="2"/>
  <c r="C76" i="12" s="1"/>
  <c r="X79" i="2"/>
  <c r="AA79" i="2" s="1"/>
  <c r="AF79" i="2"/>
  <c r="C75" i="12" s="1"/>
  <c r="X78" i="2"/>
  <c r="AA78" i="2" s="1"/>
  <c r="X77" i="2"/>
  <c r="AA77" i="2" s="1"/>
  <c r="AF76" i="2"/>
  <c r="C72" i="12" s="1"/>
  <c r="X75" i="2"/>
  <c r="AA75" i="2" s="1"/>
  <c r="AF75" i="2"/>
  <c r="C71" i="12" s="1"/>
  <c r="X74" i="2"/>
  <c r="AA74" i="2" s="1"/>
  <c r="AF74" i="2"/>
  <c r="C70" i="12" s="1"/>
  <c r="X73" i="2"/>
  <c r="AA73" i="2" s="1"/>
  <c r="AF73" i="2"/>
  <c r="C69" i="12" s="1"/>
  <c r="AA72" i="2"/>
  <c r="AF72" i="2"/>
  <c r="C68" i="12" s="1"/>
  <c r="X71" i="2"/>
  <c r="AA71" i="2" s="1"/>
  <c r="AF71" i="2"/>
  <c r="C67" i="12" s="1"/>
  <c r="X70" i="2"/>
  <c r="AA70" i="2" s="1"/>
  <c r="X69" i="2"/>
  <c r="AA69" i="2" s="1"/>
  <c r="AF68" i="2"/>
  <c r="C64" i="12" s="1"/>
  <c r="X67" i="2"/>
  <c r="AA67" i="2" s="1"/>
  <c r="AF67" i="2"/>
  <c r="C63" i="12" s="1"/>
  <c r="X66" i="2"/>
  <c r="AA66" i="2" s="1"/>
  <c r="AF66" i="2"/>
  <c r="C62" i="12" s="1"/>
  <c r="X65" i="2"/>
  <c r="AA65" i="2" s="1"/>
  <c r="AF65" i="2"/>
  <c r="C61" i="12" s="1"/>
  <c r="AA64" i="2"/>
  <c r="AF64" i="2"/>
  <c r="C60" i="12" s="1"/>
  <c r="X63" i="2"/>
  <c r="AA63" i="2" s="1"/>
  <c r="AF63" i="2"/>
  <c r="C59" i="12" s="1"/>
  <c r="X62" i="2"/>
  <c r="AA62" i="2" s="1"/>
  <c r="X61" i="2"/>
  <c r="AA61" i="2" s="1"/>
  <c r="AF60" i="2"/>
  <c r="C56" i="12" s="1"/>
  <c r="X59" i="2"/>
  <c r="AA59" i="2" s="1"/>
  <c r="AF59" i="2"/>
  <c r="C55" i="12" s="1"/>
  <c r="X58" i="2"/>
  <c r="AA58" i="2" s="1"/>
  <c r="AF58" i="2"/>
  <c r="C54" i="12" s="1"/>
  <c r="X57" i="2"/>
  <c r="AA57" i="2" s="1"/>
  <c r="AF57" i="2"/>
  <c r="C53" i="12" s="1"/>
  <c r="AA56" i="2"/>
  <c r="AF56" i="2"/>
  <c r="C52" i="12" s="1"/>
  <c r="X55" i="2"/>
  <c r="AA55" i="2" s="1"/>
  <c r="AF55" i="2"/>
  <c r="C51" i="12" s="1"/>
  <c r="X54" i="2"/>
  <c r="AA54" i="2" s="1"/>
  <c r="X53" i="2"/>
  <c r="AA53" i="2" s="1"/>
  <c r="AF52" i="2"/>
  <c r="C48" i="12" s="1"/>
  <c r="X51" i="2"/>
  <c r="AA51" i="2" s="1"/>
  <c r="AF51" i="2"/>
  <c r="C47" i="12" s="1"/>
  <c r="X50" i="2"/>
  <c r="AA50" i="2" s="1"/>
  <c r="AF50" i="2"/>
  <c r="C46" i="12" s="1"/>
  <c r="X49" i="2"/>
  <c r="AA49" i="2" s="1"/>
  <c r="AF49" i="2"/>
  <c r="C45" i="12" s="1"/>
  <c r="AF48" i="2"/>
  <c r="C44" i="12" s="1"/>
  <c r="X45" i="2"/>
  <c r="AA45" i="2" s="1"/>
  <c r="AF45" i="2"/>
  <c r="C41" i="12" s="1"/>
  <c r="X44" i="2"/>
  <c r="AA44" i="2" s="1"/>
  <c r="X43" i="2"/>
  <c r="AA43" i="2" s="1"/>
  <c r="AF42" i="2"/>
  <c r="C38" i="12" s="1"/>
  <c r="X41" i="2"/>
  <c r="AA41" i="2" s="1"/>
  <c r="AF41" i="2"/>
  <c r="C37" i="12" s="1"/>
  <c r="X40" i="2"/>
  <c r="AA40" i="2" s="1"/>
  <c r="AF40" i="2"/>
  <c r="C36" i="12" s="1"/>
  <c r="X39" i="2"/>
  <c r="AA39" i="2" s="1"/>
  <c r="AF39" i="2"/>
  <c r="C35" i="12" s="1"/>
  <c r="AA38" i="2"/>
  <c r="AF38" i="2"/>
  <c r="C34" i="12" s="1"/>
  <c r="X37" i="2"/>
  <c r="AA37" i="2" s="1"/>
  <c r="AF37" i="2"/>
  <c r="C33" i="12" s="1"/>
  <c r="X36" i="2"/>
  <c r="AA36" i="2" s="1"/>
  <c r="X35" i="2"/>
  <c r="AA35" i="2" s="1"/>
  <c r="AF34" i="2"/>
  <c r="C30" i="12" s="1"/>
  <c r="X33" i="2"/>
  <c r="AA33" i="2" s="1"/>
  <c r="AF33" i="2"/>
  <c r="C29" i="12" s="1"/>
  <c r="X32" i="2"/>
  <c r="AA32" i="2" s="1"/>
  <c r="AF32" i="2"/>
  <c r="C28" i="12" s="1"/>
  <c r="X31" i="2"/>
  <c r="AA31" i="2" s="1"/>
  <c r="AF31" i="2"/>
  <c r="C27" i="12" s="1"/>
  <c r="AF30" i="2"/>
  <c r="C26" i="12" s="1"/>
  <c r="X29" i="2"/>
  <c r="AA29" i="2" s="1"/>
  <c r="AF29" i="2"/>
  <c r="C25" i="12" s="1"/>
  <c r="X28" i="2"/>
  <c r="AA28" i="2" s="1"/>
  <c r="X27" i="2"/>
  <c r="AA27" i="2" s="1"/>
  <c r="AF26" i="2"/>
  <c r="C22" i="12" s="1"/>
  <c r="X25" i="2"/>
  <c r="AA25" i="2" s="1"/>
  <c r="AF25" i="2"/>
  <c r="C21" i="12" s="1"/>
  <c r="X24" i="2"/>
  <c r="AA24" i="2" s="1"/>
  <c r="AF24" i="2"/>
  <c r="C20" i="12" s="1"/>
  <c r="X23" i="2"/>
  <c r="AA23" i="2" s="1"/>
  <c r="AF23" i="2"/>
  <c r="C19" i="12" s="1"/>
  <c r="AF22" i="2"/>
  <c r="C18" i="12" s="1"/>
  <c r="X21" i="2"/>
  <c r="AA21" i="2" s="1"/>
  <c r="AF21" i="2"/>
  <c r="C17" i="12" s="1"/>
  <c r="X20" i="2"/>
  <c r="AA20" i="2" s="1"/>
  <c r="X19" i="2"/>
  <c r="AA19" i="2" s="1"/>
  <c r="AF18" i="2"/>
  <c r="C14" i="12" s="1"/>
  <c r="X17" i="2"/>
  <c r="AA17" i="2" s="1"/>
  <c r="AF17" i="2"/>
  <c r="C13" i="12" s="1"/>
  <c r="X16" i="2"/>
  <c r="AA16" i="2" s="1"/>
  <c r="AF16" i="2"/>
  <c r="C12" i="12" s="1"/>
  <c r="X15" i="2"/>
  <c r="AA15" i="2" s="1"/>
  <c r="AF15" i="2"/>
  <c r="C11" i="12" s="1"/>
  <c r="X14" i="2"/>
  <c r="AA14" i="2" s="1"/>
  <c r="AF14" i="2"/>
  <c r="C10" i="12" s="1"/>
  <c r="X13" i="2"/>
  <c r="AA13" i="2" s="1"/>
  <c r="AF13" i="2"/>
  <c r="C9" i="12" s="1"/>
  <c r="X12" i="2"/>
  <c r="AA12" i="2" s="1"/>
  <c r="X10" i="2"/>
  <c r="AA10" i="2" s="1"/>
  <c r="AF10" i="2"/>
  <c r="C6" i="12" s="1"/>
  <c r="X9" i="2"/>
  <c r="AA9" i="2" s="1"/>
  <c r="AF9" i="2"/>
  <c r="C5" i="12" s="1"/>
  <c r="X8" i="2"/>
  <c r="AA8" i="2" s="1"/>
  <c r="AF8" i="2"/>
  <c r="C4" i="12" s="1"/>
  <c r="X7" i="2"/>
  <c r="AA7" i="2" s="1"/>
  <c r="AF7" i="2"/>
  <c r="C3" i="12" s="1"/>
  <c r="AF20" i="2"/>
  <c r="C16" i="12" s="1"/>
  <c r="AF36" i="2"/>
  <c r="C32" i="12" s="1"/>
  <c r="AF54" i="2"/>
  <c r="C50" i="12" s="1"/>
  <c r="AF70" i="2"/>
  <c r="C66" i="12" s="1"/>
  <c r="AF11" i="2"/>
  <c r="C7" i="12" s="1"/>
  <c r="AF27" i="2"/>
  <c r="C23" i="12" s="1"/>
  <c r="AF43" i="2"/>
  <c r="C39" i="12" s="1"/>
  <c r="AF61" i="2"/>
  <c r="C57" i="12" s="1"/>
  <c r="AF77" i="2"/>
  <c r="C73" i="12" s="1"/>
  <c r="X18" i="2"/>
  <c r="AA18" i="2" s="1"/>
  <c r="X26" i="2"/>
  <c r="AA26" i="2" s="1"/>
  <c r="X34" i="2"/>
  <c r="AA34" i="2" s="1"/>
  <c r="X42" i="2"/>
  <c r="AA42" i="2" s="1"/>
  <c r="X52" i="2"/>
  <c r="AA52" i="2" s="1"/>
  <c r="X60" i="2"/>
  <c r="AA60" i="2" s="1"/>
  <c r="X68" i="2"/>
  <c r="AA68" i="2" s="1"/>
  <c r="X76" i="2"/>
  <c r="AA76" i="2" s="1"/>
  <c r="D138" i="13" l="1"/>
  <c r="G23" i="12"/>
  <c r="G21" i="12"/>
  <c r="D185" i="13"/>
  <c r="D236" i="13"/>
  <c r="D267" i="13"/>
  <c r="D318" i="13"/>
  <c r="D238" i="13"/>
  <c r="D14" i="13"/>
  <c r="D74" i="13"/>
  <c r="D61" i="13"/>
  <c r="D239" i="13"/>
  <c r="D180" i="13"/>
  <c r="D214" i="13"/>
  <c r="AA131" i="15"/>
  <c r="AA129" i="15"/>
  <c r="D320" i="13"/>
  <c r="G74" i="12"/>
  <c r="D72" i="13"/>
  <c r="AM6" i="15"/>
  <c r="D68" i="13"/>
  <c r="D155" i="13"/>
  <c r="D237" i="13"/>
  <c r="G72" i="12"/>
  <c r="D151" i="13"/>
  <c r="D142" i="13"/>
  <c r="G31" i="12"/>
  <c r="D113" i="13"/>
  <c r="G14" i="12"/>
  <c r="D96" i="13"/>
  <c r="D269" i="13"/>
  <c r="G16" i="12"/>
  <c r="D15" i="13"/>
  <c r="D105" i="13"/>
  <c r="D98" i="13"/>
  <c r="D262" i="13"/>
  <c r="D179" i="13"/>
  <c r="D187" i="13"/>
  <c r="G15" i="12"/>
  <c r="D178" i="13"/>
  <c r="D90" i="13"/>
  <c r="D73" i="13"/>
  <c r="D31" i="13"/>
  <c r="D8" i="13"/>
  <c r="D172" i="13"/>
  <c r="G73" i="12"/>
  <c r="D277" i="13"/>
  <c r="G61" i="12"/>
  <c r="D307" i="13"/>
  <c r="D157" i="13"/>
  <c r="D256" i="13"/>
  <c r="D263" i="13"/>
  <c r="G6" i="12"/>
  <c r="D39" i="13"/>
  <c r="D143" i="13"/>
  <c r="D313" i="13"/>
  <c r="D184" i="13"/>
  <c r="D99" i="13"/>
  <c r="D10" i="13"/>
  <c r="G20" i="12"/>
  <c r="G55" i="12"/>
  <c r="D252" i="13"/>
  <c r="D285" i="13"/>
  <c r="D255" i="13"/>
  <c r="D92" i="13"/>
  <c r="D301" i="13"/>
  <c r="D170" i="13"/>
  <c r="G69" i="12"/>
  <c r="D174" i="13"/>
  <c r="D213" i="13"/>
  <c r="D233" i="13"/>
  <c r="D69" i="13"/>
  <c r="G49" i="12"/>
  <c r="D259" i="13"/>
  <c r="G13" i="12"/>
  <c r="G22" i="12"/>
  <c r="D95" i="13"/>
  <c r="D67" i="13"/>
  <c r="D41" i="13"/>
  <c r="G67" i="12"/>
  <c r="G51" i="12"/>
  <c r="D13" i="13"/>
  <c r="G34" i="12"/>
  <c r="D49" i="13"/>
  <c r="G17" i="12"/>
  <c r="D34" i="13"/>
  <c r="D121" i="13"/>
  <c r="D149" i="13"/>
  <c r="G71" i="12"/>
  <c r="D131" i="13"/>
  <c r="D17" i="13"/>
  <c r="D177" i="13"/>
  <c r="D203" i="13"/>
  <c r="D280" i="13"/>
  <c r="D137" i="13"/>
  <c r="D219" i="13"/>
  <c r="D116" i="13"/>
  <c r="D244" i="13"/>
  <c r="G80" i="12"/>
  <c r="D162" i="13"/>
  <c r="D326" i="13"/>
  <c r="D321" i="13"/>
  <c r="D80" i="13"/>
  <c r="D323" i="13"/>
  <c r="G77" i="12"/>
  <c r="D241" i="13"/>
  <c r="D159" i="13"/>
  <c r="D77" i="13"/>
  <c r="D193" i="13"/>
  <c r="D111" i="13"/>
  <c r="D29" i="13"/>
  <c r="D275" i="13"/>
  <c r="G29" i="12"/>
  <c r="D173" i="13"/>
  <c r="D75" i="13"/>
  <c r="AL55" i="4"/>
  <c r="D85" i="13"/>
  <c r="D167" i="13"/>
  <c r="D249" i="13"/>
  <c r="D3" i="13"/>
  <c r="AU88" i="2"/>
  <c r="L38" i="1" s="1"/>
  <c r="O38" i="1" s="1"/>
  <c r="D47" i="13"/>
  <c r="D2" i="13"/>
  <c r="D166" i="13"/>
  <c r="D248" i="13"/>
  <c r="G2" i="12"/>
  <c r="G47" i="12"/>
  <c r="AI43" i="4"/>
  <c r="AO45" i="4"/>
  <c r="D129" i="13"/>
  <c r="D293" i="13"/>
  <c r="AM13" i="4"/>
  <c r="AP22" i="4"/>
  <c r="AL22" i="4"/>
  <c r="AL25" i="4"/>
  <c r="AN13" i="4"/>
  <c r="AK10" i="4"/>
  <c r="AK52" i="4"/>
  <c r="AP52" i="4"/>
  <c r="AP38" i="4"/>
  <c r="AP18" i="4"/>
  <c r="AO18" i="4"/>
  <c r="D13" i="14"/>
  <c r="AM45" i="4"/>
  <c r="AL49" i="4"/>
  <c r="AK34" i="4"/>
  <c r="AO55" i="4"/>
  <c r="AI27" i="4"/>
  <c r="AP34" i="4"/>
  <c r="AJ13" i="4"/>
  <c r="AM10" i="4"/>
  <c r="D8" i="14"/>
  <c r="D17" i="14"/>
  <c r="D291" i="13"/>
  <c r="D45" i="13"/>
  <c r="AJ45" i="4"/>
  <c r="AP40" i="4"/>
  <c r="AM49" i="4"/>
  <c r="D127" i="13"/>
  <c r="AI52" i="4"/>
  <c r="AP49" i="4"/>
  <c r="AL18" i="4"/>
  <c r="AL45" i="4"/>
  <c r="AI34" i="4"/>
  <c r="D44" i="14"/>
  <c r="AN34" i="4"/>
  <c r="AJ52" i="4"/>
  <c r="AN45" i="4"/>
  <c r="D209" i="13"/>
  <c r="AM55" i="4"/>
  <c r="AK46" i="4"/>
  <c r="AI13" i="4"/>
  <c r="AO13" i="4"/>
  <c r="AL13" i="4"/>
  <c r="AO10" i="4"/>
  <c r="AJ10" i="4"/>
  <c r="AI22" i="4"/>
  <c r="D14" i="14"/>
  <c r="AP27" i="4"/>
  <c r="AK13" i="4"/>
  <c r="AK55" i="4"/>
  <c r="AL10" i="4"/>
  <c r="AM22" i="4"/>
  <c r="AJ46" i="4"/>
  <c r="AI46" i="4"/>
  <c r="AK43" i="4"/>
  <c r="AI19" i="4"/>
  <c r="AO46" i="4"/>
  <c r="D29" i="14"/>
  <c r="D20" i="14"/>
  <c r="AN43" i="4"/>
  <c r="AI49" i="4"/>
  <c r="AO49" i="4"/>
  <c r="AK19" i="4"/>
  <c r="AL34" i="4"/>
  <c r="AM52" i="4"/>
  <c r="AO52" i="4"/>
  <c r="D47" i="14"/>
  <c r="AI55" i="4"/>
  <c r="AJ19" i="4"/>
  <c r="D41" i="14"/>
  <c r="AK21" i="4"/>
  <c r="AM19" i="4"/>
  <c r="AN19" i="4"/>
  <c r="AN46" i="4"/>
  <c r="AP46" i="4"/>
  <c r="AO34" i="4"/>
  <c r="AJ43" i="4"/>
  <c r="AJ49" i="4"/>
  <c r="AN49" i="4"/>
  <c r="AP19" i="4"/>
  <c r="AJ34" i="4"/>
  <c r="AL52" i="4"/>
  <c r="AO19" i="4"/>
  <c r="AL46" i="4"/>
  <c r="AN18" i="4"/>
  <c r="D40" i="14"/>
  <c r="AI25" i="4"/>
  <c r="D11" i="14"/>
  <c r="D53" i="14"/>
  <c r="AI45" i="4"/>
  <c r="AJ18" i="4"/>
  <c r="AN25" i="4"/>
  <c r="AL38" i="4"/>
  <c r="AM25" i="4"/>
  <c r="AP25" i="4"/>
  <c r="AI18" i="4"/>
  <c r="AM18" i="4"/>
  <c r="AO21" i="4"/>
  <c r="AK45" i="4"/>
  <c r="AK25" i="4"/>
  <c r="AL40" i="4"/>
  <c r="C7" i="4"/>
  <c r="AH7" i="4" s="1"/>
  <c r="AJ7" i="4" s="1"/>
  <c r="AJ25" i="4"/>
  <c r="AN21" i="4"/>
  <c r="AK16" i="4"/>
  <c r="AI40" i="4"/>
  <c r="AK40" i="4"/>
  <c r="AO58" i="4"/>
  <c r="D33" i="14"/>
  <c r="AI21" i="4"/>
  <c r="AJ55" i="4"/>
  <c r="AK27" i="4"/>
  <c r="D16" i="14"/>
  <c r="AJ22" i="4"/>
  <c r="AM16" i="4"/>
  <c r="AL31" i="4"/>
  <c r="AN40" i="4"/>
  <c r="AJ40" i="4"/>
  <c r="AJ58" i="4"/>
  <c r="AM43" i="4"/>
  <c r="D38" i="14"/>
  <c r="AP43" i="4"/>
  <c r="AM21" i="4"/>
  <c r="AP10" i="4"/>
  <c r="D5" i="14"/>
  <c r="AJ38" i="4"/>
  <c r="AM38" i="4"/>
  <c r="AK22" i="4"/>
  <c r="AL21" i="4"/>
  <c r="AN16" i="4"/>
  <c r="D35" i="14"/>
  <c r="AN38" i="4"/>
  <c r="AK38" i="4"/>
  <c r="AN27" i="4"/>
  <c r="AM27" i="4"/>
  <c r="AP55" i="4"/>
  <c r="AN55" i="4"/>
  <c r="AJ27" i="4"/>
  <c r="D22" i="14"/>
  <c r="AP21" i="4"/>
  <c r="AN22" i="4"/>
  <c r="AL16" i="4"/>
  <c r="AO31" i="4"/>
  <c r="AM40" i="4"/>
  <c r="AM58" i="4"/>
  <c r="AN58" i="4"/>
  <c r="AO43" i="4"/>
  <c r="AN10" i="4"/>
  <c r="AI38" i="4"/>
  <c r="AO27" i="4"/>
  <c r="Z33" i="2"/>
  <c r="Z43" i="2"/>
  <c r="Z36" i="2"/>
  <c r="Z44" i="2"/>
  <c r="Z40" i="2"/>
  <c r="AN31" i="4"/>
  <c r="AI31" i="4"/>
  <c r="D153" i="13"/>
  <c r="D235" i="13"/>
  <c r="Z35" i="2"/>
  <c r="Z39" i="2"/>
  <c r="Z41" i="2"/>
  <c r="D71" i="13"/>
  <c r="AJ16" i="4"/>
  <c r="AO16" i="4"/>
  <c r="D26" i="14"/>
  <c r="AJ31" i="4"/>
  <c r="AK58" i="4"/>
  <c r="AP58" i="4"/>
  <c r="D130" i="13"/>
  <c r="D212" i="13"/>
  <c r="G48" i="12"/>
  <c r="D294" i="13"/>
  <c r="D226" i="13"/>
  <c r="D62" i="13"/>
  <c r="D308" i="13"/>
  <c r="D144" i="13"/>
  <c r="G62" i="12"/>
  <c r="G82" i="12"/>
  <c r="D164" i="13"/>
  <c r="D246" i="13"/>
  <c r="D328" i="13"/>
  <c r="D287" i="13"/>
  <c r="G41" i="12"/>
  <c r="D123" i="13"/>
  <c r="D297" i="13"/>
  <c r="D215" i="13"/>
  <c r="D133" i="13"/>
  <c r="D314" i="13"/>
  <c r="G68" i="12"/>
  <c r="D150" i="13"/>
  <c r="Z42" i="2"/>
  <c r="Z38" i="2"/>
  <c r="G60" i="12"/>
  <c r="D306" i="13"/>
  <c r="D224" i="13"/>
  <c r="D292" i="13"/>
  <c r="D128" i="13"/>
  <c r="D210" i="13"/>
  <c r="G46" i="12"/>
  <c r="Z34" i="2"/>
  <c r="AM31" i="4"/>
  <c r="D186" i="13"/>
  <c r="D268" i="13"/>
  <c r="D22" i="13"/>
  <c r="D9" i="13"/>
  <c r="D91" i="13"/>
  <c r="G50" i="12"/>
  <c r="D296" i="13"/>
  <c r="Z32" i="2"/>
  <c r="Z37" i="2"/>
  <c r="Z45" i="2"/>
  <c r="D50" i="13"/>
  <c r="AI16" i="4"/>
  <c r="AP31" i="4"/>
  <c r="AL58" i="4"/>
  <c r="D266" i="13"/>
  <c r="D20" i="13"/>
  <c r="D312" i="13"/>
  <c r="D66" i="13"/>
  <c r="G66" i="12"/>
  <c r="D148" i="13"/>
  <c r="D230" i="13"/>
  <c r="AV88" i="2"/>
  <c r="L39" i="1" s="1"/>
  <c r="O39" i="1" s="1"/>
  <c r="B2" i="4"/>
  <c r="W60" i="2"/>
  <c r="Z60" i="2"/>
  <c r="W68" i="2"/>
  <c r="Z68" i="2"/>
  <c r="W52" i="2"/>
  <c r="W58" i="2"/>
  <c r="Z58" i="2"/>
  <c r="W63" i="2"/>
  <c r="Z63" i="2"/>
  <c r="W74" i="2"/>
  <c r="Z74" i="2"/>
  <c r="W79" i="2"/>
  <c r="Z79" i="2"/>
  <c r="W76" i="2"/>
  <c r="Z76" i="2"/>
  <c r="W55" i="2"/>
  <c r="Z55" i="2"/>
  <c r="W66" i="2"/>
  <c r="Z66" i="2"/>
  <c r="W71" i="2"/>
  <c r="Z71" i="2"/>
  <c r="W82" i="2"/>
  <c r="Z82" i="2"/>
  <c r="W84" i="2"/>
  <c r="Z84" i="2"/>
  <c r="V48" i="2"/>
  <c r="V49" i="2" s="1"/>
  <c r="V50" i="2" s="1"/>
  <c r="V51" i="2" s="1"/>
  <c r="V52" i="2" s="1"/>
  <c r="V53" i="2" s="1"/>
  <c r="V54" i="2" s="1"/>
  <c r="V55" i="2" s="1"/>
  <c r="V56" i="2" s="1"/>
  <c r="V57" i="2" s="1"/>
  <c r="V58" i="2" s="1"/>
  <c r="V59" i="2" s="1"/>
  <c r="V60" i="2" s="1"/>
  <c r="V61" i="2" s="1"/>
  <c r="V62" i="2" s="1"/>
  <c r="V63" i="2" s="1"/>
  <c r="V64" i="2" s="1"/>
  <c r="V65" i="2" s="1"/>
  <c r="V66" i="2" s="1"/>
  <c r="V67" i="2" s="1"/>
  <c r="V68" i="2" s="1"/>
  <c r="V69" i="2" s="1"/>
  <c r="V70" i="2" s="1"/>
  <c r="V71" i="2" s="1"/>
  <c r="V72" i="2" s="1"/>
  <c r="V73" i="2" s="1"/>
  <c r="V74" i="2" s="1"/>
  <c r="V75" i="2" s="1"/>
  <c r="V76" i="2" s="1"/>
  <c r="V77" i="2" s="1"/>
  <c r="V78" i="2" s="1"/>
  <c r="V79" i="2" s="1"/>
  <c r="V80" i="2" s="1"/>
  <c r="V81" i="2" s="1"/>
  <c r="V82" i="2" s="1"/>
  <c r="V83" i="2" s="1"/>
  <c r="V84" i="2" s="1"/>
  <c r="V85" i="2" s="1"/>
  <c r="V86" i="2" s="1"/>
  <c r="V87" i="2" s="1"/>
  <c r="M88" i="4" s="1"/>
  <c r="W56" i="2"/>
  <c r="Z56" i="2"/>
  <c r="W64" i="2"/>
  <c r="Z64" i="2"/>
  <c r="W72" i="2"/>
  <c r="Z72" i="2"/>
  <c r="W80" i="2"/>
  <c r="Z80" i="2"/>
  <c r="W81" i="2"/>
  <c r="Z81" i="2"/>
  <c r="W83" i="2"/>
  <c r="Z83" i="2"/>
  <c r="D171" i="13"/>
  <c r="G7" i="12"/>
  <c r="D7" i="13"/>
  <c r="D253" i="13"/>
  <c r="D89" i="13"/>
  <c r="D273" i="13"/>
  <c r="G27" i="12"/>
  <c r="D27" i="13"/>
  <c r="D109" i="13"/>
  <c r="D191" i="13"/>
  <c r="D247" i="13"/>
  <c r="D83" i="13"/>
  <c r="D329" i="13"/>
  <c r="G83" i="12"/>
  <c r="D165" i="13"/>
  <c r="D278" i="13"/>
  <c r="D114" i="13"/>
  <c r="G32" i="12"/>
  <c r="D32" i="13"/>
  <c r="D196" i="13"/>
  <c r="D310" i="13"/>
  <c r="D146" i="13"/>
  <c r="G64" i="12"/>
  <c r="D64" i="13"/>
  <c r="D228" i="13"/>
  <c r="AP53" i="4"/>
  <c r="AM53" i="4"/>
  <c r="AO53" i="4"/>
  <c r="AL53" i="4"/>
  <c r="AJ53" i="4"/>
  <c r="AN53" i="4"/>
  <c r="D48" i="14"/>
  <c r="AK53" i="4"/>
  <c r="AI53" i="4"/>
  <c r="AP56" i="4"/>
  <c r="AJ56" i="4"/>
  <c r="AO56" i="4"/>
  <c r="AM56" i="4"/>
  <c r="AL56" i="4"/>
  <c r="D51" i="14"/>
  <c r="AN56" i="4"/>
  <c r="AI56" i="4"/>
  <c r="AK56" i="4"/>
  <c r="AJ44" i="4"/>
  <c r="AO44" i="4"/>
  <c r="AM44" i="4"/>
  <c r="AP44" i="4"/>
  <c r="AK44" i="4"/>
  <c r="AN44" i="4"/>
  <c r="AL44" i="4"/>
  <c r="D39" i="14"/>
  <c r="AI44" i="4"/>
  <c r="AM48" i="4"/>
  <c r="AL48" i="4"/>
  <c r="AJ48" i="4"/>
  <c r="AN48" i="4"/>
  <c r="AI48" i="4"/>
  <c r="AK48" i="4"/>
  <c r="D43" i="14"/>
  <c r="AP48" i="4"/>
  <c r="AO48" i="4"/>
  <c r="AI36" i="4"/>
  <c r="D31" i="14"/>
  <c r="AJ36" i="4"/>
  <c r="AP36" i="4"/>
  <c r="AK36" i="4"/>
  <c r="AO36" i="4"/>
  <c r="AL36" i="4"/>
  <c r="AM36" i="4"/>
  <c r="AN36" i="4"/>
  <c r="AN39" i="4"/>
  <c r="AM39" i="4"/>
  <c r="AJ39" i="4"/>
  <c r="AL39" i="4"/>
  <c r="AI39" i="4"/>
  <c r="AP39" i="4"/>
  <c r="D34" i="14"/>
  <c r="AK39" i="4"/>
  <c r="AO39" i="4"/>
  <c r="AO28" i="4"/>
  <c r="AP28" i="4"/>
  <c r="AJ28" i="4"/>
  <c r="D23" i="14"/>
  <c r="AK28" i="4"/>
  <c r="AN28" i="4"/>
  <c r="AI28" i="4"/>
  <c r="AL28" i="4"/>
  <c r="AM28" i="4"/>
  <c r="AI30" i="4"/>
  <c r="AO30" i="4"/>
  <c r="AK30" i="4"/>
  <c r="AM30" i="4"/>
  <c r="AP30" i="4"/>
  <c r="AL30" i="4"/>
  <c r="AJ30" i="4"/>
  <c r="D25" i="14"/>
  <c r="AN30" i="4"/>
  <c r="AK20" i="4"/>
  <c r="AO20" i="4"/>
  <c r="AM20" i="4"/>
  <c r="AI20" i="4"/>
  <c r="AP20" i="4"/>
  <c r="AJ20" i="4"/>
  <c r="D15" i="14"/>
  <c r="AL20" i="4"/>
  <c r="AN20" i="4"/>
  <c r="D4" i="14"/>
  <c r="AO9" i="4"/>
  <c r="AJ9" i="4"/>
  <c r="AN9" i="4"/>
  <c r="AI9" i="4"/>
  <c r="AP9" i="4"/>
  <c r="AM9" i="4"/>
  <c r="AL9" i="4"/>
  <c r="AK9" i="4"/>
  <c r="AN12" i="4"/>
  <c r="AP12" i="4"/>
  <c r="AI12" i="4"/>
  <c r="AL12" i="4"/>
  <c r="AM12" i="4"/>
  <c r="AO12" i="4"/>
  <c r="D7" i="14"/>
  <c r="AJ12" i="4"/>
  <c r="AK12" i="4"/>
  <c r="AM3" i="7"/>
  <c r="Z87" i="2"/>
  <c r="W87" i="2"/>
  <c r="W49" i="2"/>
  <c r="W53" i="2"/>
  <c r="W54" i="2"/>
  <c r="W57" i="2"/>
  <c r="Z57" i="2"/>
  <c r="W59" i="2"/>
  <c r="Z59" i="2"/>
  <c r="W61" i="2"/>
  <c r="Z61" i="2"/>
  <c r="W62" i="2"/>
  <c r="Z62" i="2"/>
  <c r="W65" i="2"/>
  <c r="Z65" i="2"/>
  <c r="W67" i="2"/>
  <c r="Z67" i="2"/>
  <c r="Z69" i="2"/>
  <c r="W69" i="2"/>
  <c r="W70" i="2"/>
  <c r="Z70" i="2"/>
  <c r="W73" i="2"/>
  <c r="Z73" i="2"/>
  <c r="W75" i="2"/>
  <c r="Z75" i="2"/>
  <c r="W77" i="2"/>
  <c r="Z77" i="2"/>
  <c r="W78" i="2"/>
  <c r="Z78" i="2"/>
  <c r="Z85" i="2"/>
  <c r="W85" i="2"/>
  <c r="Y6" i="2"/>
  <c r="Y7" i="2" s="1"/>
  <c r="Y8" i="2" s="1"/>
  <c r="Y9" i="2" s="1"/>
  <c r="Y10" i="2" s="1"/>
  <c r="Y11" i="2" s="1"/>
  <c r="Y12" i="2" s="1"/>
  <c r="Y13" i="2" s="1"/>
  <c r="Y14" i="2" s="1"/>
  <c r="Y15" i="2" s="1"/>
  <c r="Y16" i="2" s="1"/>
  <c r="Y17" i="2" s="1"/>
  <c r="Y18" i="2" s="1"/>
  <c r="Y19" i="2" s="1"/>
  <c r="Y20" i="2" s="1"/>
  <c r="Y21" i="2" s="1"/>
  <c r="Y22" i="2" s="1"/>
  <c r="Y23" i="2" s="1"/>
  <c r="Y24" i="2" s="1"/>
  <c r="Y25" i="2" s="1"/>
  <c r="Y26" i="2" s="1"/>
  <c r="Y27" i="2" s="1"/>
  <c r="Y28" i="2" s="1"/>
  <c r="Y29" i="2" s="1"/>
  <c r="Y30" i="2" s="1"/>
  <c r="Y31" i="2" s="1"/>
  <c r="Y32" i="2" s="1"/>
  <c r="Y33" i="2" s="1"/>
  <c r="Y34" i="2" s="1"/>
  <c r="Y35" i="2" s="1"/>
  <c r="Y36" i="2" s="1"/>
  <c r="Y37" i="2" s="1"/>
  <c r="Y38" i="2" s="1"/>
  <c r="Y39" i="2" s="1"/>
  <c r="Y40" i="2" s="1"/>
  <c r="Y41" i="2" s="1"/>
  <c r="Y42" i="2" s="1"/>
  <c r="Y43" i="2" s="1"/>
  <c r="Y44" i="2" s="1"/>
  <c r="Y45" i="2" s="1"/>
  <c r="Y46" i="2" s="1"/>
  <c r="Y47" i="2" s="1"/>
  <c r="Y48" i="2" s="1"/>
  <c r="Y49" i="2" s="1"/>
  <c r="Y50" i="2" s="1"/>
  <c r="Y51" i="2" s="1"/>
  <c r="Y52" i="2" s="1"/>
  <c r="Y53" i="2" s="1"/>
  <c r="Y54" i="2" s="1"/>
  <c r="Y55" i="2" s="1"/>
  <c r="Y56" i="2" s="1"/>
  <c r="Y57" i="2" s="1"/>
  <c r="Y58" i="2" s="1"/>
  <c r="Y59" i="2" s="1"/>
  <c r="Y60" i="2" s="1"/>
  <c r="Y61" i="2" s="1"/>
  <c r="Y62" i="2" s="1"/>
  <c r="Y63" i="2" s="1"/>
  <c r="Y64" i="2" s="1"/>
  <c r="Y65" i="2" s="1"/>
  <c r="Y66" i="2" s="1"/>
  <c r="Y67" i="2" s="1"/>
  <c r="Y68" i="2" s="1"/>
  <c r="Y69" i="2" s="1"/>
  <c r="Y70" i="2" s="1"/>
  <c r="Y71" i="2" s="1"/>
  <c r="Y72" i="2" s="1"/>
  <c r="Y73" i="2" s="1"/>
  <c r="Y74" i="2" s="1"/>
  <c r="Y75" i="2" s="1"/>
  <c r="Y76" i="2" s="1"/>
  <c r="Y77" i="2" s="1"/>
  <c r="Y78" i="2" s="1"/>
  <c r="Y79" i="2" s="1"/>
  <c r="Y80" i="2" s="1"/>
  <c r="Y81" i="2" s="1"/>
  <c r="Y82" i="2" s="1"/>
  <c r="Y83" i="2" s="1"/>
  <c r="Y84" i="2" s="1"/>
  <c r="Y85" i="2" s="1"/>
  <c r="Y86" i="2" s="1"/>
  <c r="Y87" i="2" s="1"/>
  <c r="K6" i="4" s="1"/>
  <c r="D87" i="13"/>
  <c r="D5" i="13"/>
  <c r="D169" i="13"/>
  <c r="D251" i="13"/>
  <c r="G5" i="12"/>
  <c r="AJ54" i="4"/>
  <c r="AL54" i="4"/>
  <c r="AN54" i="4"/>
  <c r="AM54" i="4"/>
  <c r="AI54" i="4"/>
  <c r="AO54" i="4"/>
  <c r="AP54" i="4"/>
  <c r="AK54" i="4"/>
  <c r="D49" i="14"/>
  <c r="AK57" i="4"/>
  <c r="AJ57" i="4"/>
  <c r="D52" i="14"/>
  <c r="AP57" i="4"/>
  <c r="AM57" i="4"/>
  <c r="AO57" i="4"/>
  <c r="AN57" i="4"/>
  <c r="AI57" i="4"/>
  <c r="AL57" i="4"/>
  <c r="AM47" i="4"/>
  <c r="AK47" i="4"/>
  <c r="AO47" i="4"/>
  <c r="AN47" i="4"/>
  <c r="AJ47" i="4"/>
  <c r="D42" i="14"/>
  <c r="AI47" i="4"/>
  <c r="AL47" i="4"/>
  <c r="AP47" i="4"/>
  <c r="AN35" i="4"/>
  <c r="AK35" i="4"/>
  <c r="AP35" i="4"/>
  <c r="AO35" i="4"/>
  <c r="AL35" i="4"/>
  <c r="AJ35" i="4"/>
  <c r="D30" i="14"/>
  <c r="AM35" i="4"/>
  <c r="AI35" i="4"/>
  <c r="AL37" i="4"/>
  <c r="AO37" i="4"/>
  <c r="AI37" i="4"/>
  <c r="AM37" i="4"/>
  <c r="D32" i="14"/>
  <c r="AK37" i="4"/>
  <c r="AJ37" i="4"/>
  <c r="AP37" i="4"/>
  <c r="AN37" i="4"/>
  <c r="AN26" i="4"/>
  <c r="AI26" i="4"/>
  <c r="D21" i="14"/>
  <c r="AJ26" i="4"/>
  <c r="AO26" i="4"/>
  <c r="AP26" i="4"/>
  <c r="AL26" i="4"/>
  <c r="AM26" i="4"/>
  <c r="AK26" i="4"/>
  <c r="AK29" i="4"/>
  <c r="AP29" i="4"/>
  <c r="AM29" i="4"/>
  <c r="AJ29" i="4"/>
  <c r="D24" i="14"/>
  <c r="AL29" i="4"/>
  <c r="AO29" i="4"/>
  <c r="AN29" i="4"/>
  <c r="AI29" i="4"/>
  <c r="AI17" i="4"/>
  <c r="AL17" i="4"/>
  <c r="AM17" i="4"/>
  <c r="AO17" i="4"/>
  <c r="AJ17" i="4"/>
  <c r="AN17" i="4"/>
  <c r="AP17" i="4"/>
  <c r="D12" i="14"/>
  <c r="AK17" i="4"/>
  <c r="AK8" i="4"/>
  <c r="AP8" i="4"/>
  <c r="AL8" i="4"/>
  <c r="AM8" i="4"/>
  <c r="AJ8" i="4"/>
  <c r="D3" i="14"/>
  <c r="AI8" i="4"/>
  <c r="AN8" i="4"/>
  <c r="AO8" i="4"/>
  <c r="AI11" i="4"/>
  <c r="AM11" i="4"/>
  <c r="AO11" i="4"/>
  <c r="D6" i="14"/>
  <c r="AP11" i="4"/>
  <c r="AK11" i="4"/>
  <c r="AN11" i="4"/>
  <c r="AJ11" i="4"/>
  <c r="AL11" i="4"/>
  <c r="D86" i="13"/>
  <c r="G4" i="12"/>
  <c r="D168" i="13"/>
  <c r="D250" i="13"/>
  <c r="D4" i="13"/>
  <c r="D175" i="13"/>
  <c r="D93" i="13"/>
  <c r="D257" i="13"/>
  <c r="G11" i="12"/>
  <c r="D11" i="13"/>
  <c r="D204" i="13"/>
  <c r="D286" i="13"/>
  <c r="D122" i="13"/>
  <c r="D40" i="13"/>
  <c r="G40" i="12"/>
  <c r="D119" i="13"/>
  <c r="D201" i="13"/>
  <c r="D283" i="13"/>
  <c r="G37" i="12"/>
  <c r="D37" i="13"/>
  <c r="D272" i="13"/>
  <c r="D108" i="13"/>
  <c r="G26" i="12"/>
  <c r="D190" i="13"/>
  <c r="D26" i="13"/>
  <c r="D33" i="13"/>
  <c r="D115" i="13"/>
  <c r="D279" i="13"/>
  <c r="D197" i="13"/>
  <c r="G33" i="12"/>
  <c r="D221" i="13"/>
  <c r="D57" i="13"/>
  <c r="D139" i="13"/>
  <c r="D303" i="13"/>
  <c r="G57" i="12"/>
  <c r="D311" i="13"/>
  <c r="G65" i="12"/>
  <c r="D65" i="13"/>
  <c r="D147" i="13"/>
  <c r="D229" i="13"/>
  <c r="Z30" i="2" l="1"/>
  <c r="A26" i="12" s="1"/>
  <c r="Z26" i="2"/>
  <c r="A22" i="12" s="1"/>
  <c r="Z16" i="2"/>
  <c r="A12" i="12" s="1"/>
  <c r="Z12" i="2"/>
  <c r="A8" i="12" s="1"/>
  <c r="Z19" i="2"/>
  <c r="A15" i="12" s="1"/>
  <c r="Z31" i="2"/>
  <c r="A27" i="12" s="1"/>
  <c r="Z28" i="2"/>
  <c r="A24" i="12" s="1"/>
  <c r="Z22" i="2"/>
  <c r="A18" i="12" s="1"/>
  <c r="Z18" i="2"/>
  <c r="A14" i="12" s="1"/>
  <c r="Z13" i="2"/>
  <c r="A9" i="12" s="1"/>
  <c r="Z27" i="2"/>
  <c r="A23" i="12" s="1"/>
  <c r="Z14" i="2"/>
  <c r="A10" i="12" s="1"/>
  <c r="Z20" i="2"/>
  <c r="A16" i="12" s="1"/>
  <c r="Z29" i="2"/>
  <c r="A25" i="12" s="1"/>
  <c r="Z24" i="2"/>
  <c r="A20" i="12" s="1"/>
  <c r="Z23" i="2"/>
  <c r="A19" i="12" s="1"/>
  <c r="Z15" i="2"/>
  <c r="A11" i="12" s="1"/>
  <c r="Z21" i="2"/>
  <c r="A17" i="12" s="1"/>
  <c r="Z17" i="2"/>
  <c r="A13" i="12" s="1"/>
  <c r="Z25" i="2"/>
  <c r="A21" i="12" s="1"/>
  <c r="Z10" i="2"/>
  <c r="A6" i="12" s="1"/>
  <c r="Z11" i="2"/>
  <c r="A7" i="12" s="1"/>
  <c r="Z8" i="2"/>
  <c r="A4" i="12" s="1"/>
  <c r="Z9" i="2"/>
  <c r="A5" i="12" s="1"/>
  <c r="O40" i="1"/>
  <c r="Z53" i="2"/>
  <c r="A49" i="12" s="1"/>
  <c r="W48" i="2"/>
  <c r="N90" i="4" s="1"/>
  <c r="W50" i="2"/>
  <c r="N91" i="4" s="1"/>
  <c r="Z54" i="2"/>
  <c r="A50" i="12" s="1"/>
  <c r="W51" i="2"/>
  <c r="D2" i="14"/>
  <c r="Z7" i="2"/>
  <c r="A3" i="12" s="1"/>
  <c r="Z49" i="2"/>
  <c r="Z52" i="2"/>
  <c r="Z51" i="2"/>
  <c r="A129" i="13" s="1"/>
  <c r="Z50" i="2"/>
  <c r="Z48" i="2"/>
  <c r="AP23" i="4"/>
  <c r="AL50" i="4"/>
  <c r="AN23" i="4"/>
  <c r="AI7" i="4"/>
  <c r="AI14" i="4" s="1"/>
  <c r="AM7" i="4"/>
  <c r="AM14" i="4" s="1"/>
  <c r="AN7" i="4"/>
  <c r="AN14" i="4" s="1"/>
  <c r="AI50" i="4"/>
  <c r="AK7" i="4"/>
  <c r="AK14" i="4" s="1"/>
  <c r="AO23" i="4"/>
  <c r="AL7" i="4"/>
  <c r="AL14" i="4" s="1"/>
  <c r="AP7" i="4"/>
  <c r="AP14" i="4" s="1"/>
  <c r="AO7" i="4"/>
  <c r="AO14" i="4" s="1"/>
  <c r="AK23" i="4"/>
  <c r="AL23" i="4"/>
  <c r="AI32" i="4"/>
  <c r="AI23" i="4"/>
  <c r="AK50" i="4"/>
  <c r="AO50" i="4"/>
  <c r="AJ23" i="4"/>
  <c r="AM23" i="4"/>
  <c r="AK32" i="4"/>
  <c r="AI41" i="4"/>
  <c r="AP50" i="4"/>
  <c r="AJ50" i="4"/>
  <c r="AM50" i="4"/>
  <c r="AN50" i="4"/>
  <c r="Z6" i="2"/>
  <c r="A2" i="12" s="1"/>
  <c r="AP32" i="4"/>
  <c r="AJ32" i="4"/>
  <c r="AM41" i="4"/>
  <c r="AO41" i="4"/>
  <c r="AK41" i="4"/>
  <c r="AP41" i="4"/>
  <c r="AM32" i="4"/>
  <c r="O36" i="4"/>
  <c r="O40" i="4"/>
  <c r="O44" i="4"/>
  <c r="O48" i="4"/>
  <c r="O52" i="4"/>
  <c r="O56" i="4"/>
  <c r="O60" i="4"/>
  <c r="O64" i="4"/>
  <c r="O68" i="4"/>
  <c r="O72" i="4"/>
  <c r="O76" i="4"/>
  <c r="O80" i="4"/>
  <c r="O84" i="4"/>
  <c r="O35" i="4"/>
  <c r="O39" i="4"/>
  <c r="O43" i="4"/>
  <c r="O47" i="4"/>
  <c r="O51" i="4"/>
  <c r="O55" i="4"/>
  <c r="O59" i="4"/>
  <c r="O63" i="4"/>
  <c r="O67" i="4"/>
  <c r="O71" i="4"/>
  <c r="O75" i="4"/>
  <c r="O79" i="4"/>
  <c r="O83" i="4"/>
  <c r="P59" i="4"/>
  <c r="P40" i="4"/>
  <c r="L122" i="4" s="1"/>
  <c r="P48" i="4"/>
  <c r="P80" i="4"/>
  <c r="P81" i="4"/>
  <c r="P55" i="4"/>
  <c r="P76" i="4"/>
  <c r="P73" i="4"/>
  <c r="M34" i="4"/>
  <c r="N34" i="4" s="1"/>
  <c r="M42" i="4"/>
  <c r="N42" i="4" s="1"/>
  <c r="M50" i="4"/>
  <c r="N50" i="4" s="1"/>
  <c r="M58" i="4"/>
  <c r="N58" i="4" s="1"/>
  <c r="M66" i="4"/>
  <c r="N66" i="4" s="1"/>
  <c r="M74" i="4"/>
  <c r="N74" i="4" s="1"/>
  <c r="M82" i="4"/>
  <c r="N82" i="4" s="1"/>
  <c r="L41" i="4"/>
  <c r="L73" i="4"/>
  <c r="M37" i="4"/>
  <c r="N37" i="4" s="1"/>
  <c r="M45" i="4"/>
  <c r="N45" i="4" s="1"/>
  <c r="M53" i="4"/>
  <c r="N53" i="4" s="1"/>
  <c r="P45" i="4"/>
  <c r="L127" i="4" s="1"/>
  <c r="P61" i="4"/>
  <c r="P82" i="4"/>
  <c r="L35" i="4"/>
  <c r="L67" i="4"/>
  <c r="L46" i="4"/>
  <c r="L78" i="4"/>
  <c r="L48" i="4"/>
  <c r="M38" i="4"/>
  <c r="N38" i="4" s="1"/>
  <c r="M54" i="4"/>
  <c r="N54" i="4" s="1"/>
  <c r="M70" i="4"/>
  <c r="N70" i="4" s="1"/>
  <c r="M86" i="4"/>
  <c r="N86" i="4" s="1"/>
  <c r="P69" i="4"/>
  <c r="L55" i="4"/>
  <c r="M35" i="4"/>
  <c r="N35" i="4" s="1"/>
  <c r="M43" i="4"/>
  <c r="N43" i="4" s="1"/>
  <c r="M51" i="4"/>
  <c r="N51" i="4" s="1"/>
  <c r="M59" i="4"/>
  <c r="N59" i="4" s="1"/>
  <c r="M67" i="4"/>
  <c r="N67" i="4" s="1"/>
  <c r="M75" i="4"/>
  <c r="N75" i="4" s="1"/>
  <c r="M83" i="4"/>
  <c r="N83" i="4" s="1"/>
  <c r="L42" i="4"/>
  <c r="L74" i="4"/>
  <c r="L81" i="4"/>
  <c r="L68" i="4"/>
  <c r="P56" i="4"/>
  <c r="P41" i="4"/>
  <c r="L123" i="4" s="1"/>
  <c r="P39" i="4"/>
  <c r="L121" i="4" s="1"/>
  <c r="P63" i="4"/>
  <c r="P84" i="4"/>
  <c r="L49" i="4"/>
  <c r="M46" i="4"/>
  <c r="N46" i="4" s="1"/>
  <c r="M78" i="4"/>
  <c r="N78" i="4" s="1"/>
  <c r="L45" i="4"/>
  <c r="M44" i="4"/>
  <c r="N44" i="4" s="1"/>
  <c r="M60" i="4"/>
  <c r="N60" i="4" s="1"/>
  <c r="M76" i="4"/>
  <c r="N76" i="4" s="1"/>
  <c r="L75" i="4"/>
  <c r="L54" i="4"/>
  <c r="L64" i="4"/>
  <c r="L69" i="4"/>
  <c r="P35" i="4"/>
  <c r="L117" i="4" s="1"/>
  <c r="P51" i="4"/>
  <c r="P72" i="4"/>
  <c r="P38" i="4"/>
  <c r="L120" i="4" s="1"/>
  <c r="P86" i="4"/>
  <c r="P79" i="4"/>
  <c r="P57" i="4"/>
  <c r="L33" i="4"/>
  <c r="M62" i="4"/>
  <c r="N62" i="4" s="1"/>
  <c r="P77" i="4"/>
  <c r="L59" i="4"/>
  <c r="L70" i="4"/>
  <c r="M61" i="4"/>
  <c r="N61" i="4" s="1"/>
  <c r="L37" i="4"/>
  <c r="P74" i="4"/>
  <c r="L47" i="4"/>
  <c r="L82" i="4"/>
  <c r="L72" i="4"/>
  <c r="L66" i="4"/>
  <c r="M73" i="4"/>
  <c r="N73" i="4" s="1"/>
  <c r="M69" i="4"/>
  <c r="N69" i="4" s="1"/>
  <c r="L84" i="4"/>
  <c r="O34" i="4"/>
  <c r="O38" i="4"/>
  <c r="O42" i="4"/>
  <c r="O46" i="4"/>
  <c r="O50" i="4"/>
  <c r="O54" i="4"/>
  <c r="O58" i="4"/>
  <c r="O62" i="4"/>
  <c r="O66" i="4"/>
  <c r="O70" i="4"/>
  <c r="O74" i="4"/>
  <c r="O78" i="4"/>
  <c r="O82" i="4"/>
  <c r="O86" i="4"/>
  <c r="O33" i="4"/>
  <c r="O37" i="4"/>
  <c r="O41" i="4"/>
  <c r="O45" i="4"/>
  <c r="O49" i="4"/>
  <c r="O53" i="4"/>
  <c r="O57" i="4"/>
  <c r="O61" i="4"/>
  <c r="O65" i="4"/>
  <c r="O69" i="4"/>
  <c r="O73" i="4"/>
  <c r="O77" i="4"/>
  <c r="O81" i="4"/>
  <c r="O85" i="4"/>
  <c r="P37" i="4"/>
  <c r="L119" i="4" s="1"/>
  <c r="P75" i="4"/>
  <c r="P64" i="4"/>
  <c r="P49" i="4"/>
  <c r="P70" i="4"/>
  <c r="P71" i="4"/>
  <c r="P60" i="4"/>
  <c r="P46" i="4"/>
  <c r="L128" i="4" s="1"/>
  <c r="P62" i="4"/>
  <c r="L57" i="4"/>
  <c r="L61" i="4"/>
  <c r="P34" i="4"/>
  <c r="L116" i="4" s="1"/>
  <c r="P50" i="4"/>
  <c r="L51" i="4"/>
  <c r="L62" i="4"/>
  <c r="M65" i="4"/>
  <c r="N65" i="4" s="1"/>
  <c r="M81" i="4"/>
  <c r="N81" i="4" s="1"/>
  <c r="L80" i="4"/>
  <c r="L60" i="4"/>
  <c r="L53" i="4"/>
  <c r="P42" i="4"/>
  <c r="L124" i="4" s="1"/>
  <c r="P58" i="4"/>
  <c r="M40" i="4"/>
  <c r="N40" i="4" s="1"/>
  <c r="M48" i="4"/>
  <c r="N48" i="4" s="1"/>
  <c r="M56" i="4"/>
  <c r="N56" i="4" s="1"/>
  <c r="M64" i="4"/>
  <c r="N64" i="4" s="1"/>
  <c r="M72" i="4"/>
  <c r="N72" i="4" s="1"/>
  <c r="M80" i="4"/>
  <c r="N80" i="4" s="1"/>
  <c r="L39" i="4"/>
  <c r="L71" i="4"/>
  <c r="L58" i="4"/>
  <c r="L85" i="4"/>
  <c r="L56" i="4"/>
  <c r="L36" i="4"/>
  <c r="L83" i="4"/>
  <c r="P43" i="4"/>
  <c r="L125" i="4" s="1"/>
  <c r="P67" i="4"/>
  <c r="P54" i="4"/>
  <c r="P36" i="4"/>
  <c r="L118" i="4" s="1"/>
  <c r="P52" i="4"/>
  <c r="P66" i="4"/>
  <c r="L43" i="4"/>
  <c r="M47" i="4"/>
  <c r="N47" i="4" s="1"/>
  <c r="M63" i="4"/>
  <c r="N63" i="4" s="1"/>
  <c r="M79" i="4"/>
  <c r="N79" i="4" s="1"/>
  <c r="L86" i="4"/>
  <c r="M77" i="4"/>
  <c r="N77" i="4" s="1"/>
  <c r="L44" i="4"/>
  <c r="M41" i="4"/>
  <c r="N41" i="4" s="1"/>
  <c r="M57" i="4"/>
  <c r="N57" i="4" s="1"/>
  <c r="P85" i="4"/>
  <c r="L63" i="4"/>
  <c r="P83" i="4"/>
  <c r="P65" i="4"/>
  <c r="P33" i="4"/>
  <c r="L115" i="4" s="1"/>
  <c r="P47" i="4"/>
  <c r="P44" i="4"/>
  <c r="L126" i="4" s="1"/>
  <c r="P68" i="4"/>
  <c r="P78" i="4"/>
  <c r="L65" i="4"/>
  <c r="L77" i="4"/>
  <c r="M36" i="4"/>
  <c r="N36" i="4" s="1"/>
  <c r="M52" i="4"/>
  <c r="N52" i="4" s="1"/>
  <c r="M68" i="4"/>
  <c r="N68" i="4" s="1"/>
  <c r="M84" i="4"/>
  <c r="N84" i="4" s="1"/>
  <c r="M39" i="4"/>
  <c r="N39" i="4" s="1"/>
  <c r="M55" i="4"/>
  <c r="N55" i="4" s="1"/>
  <c r="M71" i="4"/>
  <c r="N71" i="4" s="1"/>
  <c r="L38" i="4"/>
  <c r="L76" i="4"/>
  <c r="M33" i="4"/>
  <c r="N33" i="4" s="1"/>
  <c r="M49" i="4"/>
  <c r="N49" i="4" s="1"/>
  <c r="P53" i="4"/>
  <c r="L79" i="4"/>
  <c r="L50" i="4"/>
  <c r="M85" i="4"/>
  <c r="N85" i="4" s="1"/>
  <c r="L52" i="4"/>
  <c r="L40" i="4"/>
  <c r="L34" i="4"/>
  <c r="AK59" i="4"/>
  <c r="AN59" i="4"/>
  <c r="AL59" i="4"/>
  <c r="AM59" i="4"/>
  <c r="N103" i="4"/>
  <c r="N111" i="4"/>
  <c r="N119" i="4"/>
  <c r="N127" i="4"/>
  <c r="N97" i="4"/>
  <c r="N105" i="4"/>
  <c r="N113" i="4"/>
  <c r="N121" i="4"/>
  <c r="N124" i="4"/>
  <c r="N116" i="4"/>
  <c r="N108" i="4"/>
  <c r="N100" i="4"/>
  <c r="N92" i="4"/>
  <c r="N122" i="4"/>
  <c r="N114" i="4"/>
  <c r="N106" i="4"/>
  <c r="N98" i="4"/>
  <c r="N99" i="4"/>
  <c r="N107" i="4"/>
  <c r="N115" i="4"/>
  <c r="N123" i="4"/>
  <c r="N101" i="4"/>
  <c r="N109" i="4"/>
  <c r="N117" i="4"/>
  <c r="N125" i="4"/>
  <c r="N128" i="4"/>
  <c r="N120" i="4"/>
  <c r="N112" i="4"/>
  <c r="N104" i="4"/>
  <c r="N96" i="4"/>
  <c r="N126" i="4"/>
  <c r="N118" i="4"/>
  <c r="N110" i="4"/>
  <c r="N102" i="4"/>
  <c r="N94" i="4"/>
  <c r="AJ14" i="4"/>
  <c r="AJ41" i="4"/>
  <c r="AL32" i="4"/>
  <c r="AO32" i="4"/>
  <c r="AN32" i="4"/>
  <c r="AL41" i="4"/>
  <c r="AN41" i="4"/>
  <c r="AI59" i="4"/>
  <c r="AJ59" i="4"/>
  <c r="AO59" i="4"/>
  <c r="AP59" i="4"/>
  <c r="N89" i="4" l="1"/>
  <c r="M29" i="4"/>
  <c r="N29" i="4" s="1"/>
  <c r="R29" i="4" s="1"/>
  <c r="P30" i="4"/>
  <c r="P29" i="4"/>
  <c r="L111" i="4" s="1"/>
  <c r="O22" i="4"/>
  <c r="L21" i="4"/>
  <c r="O32" i="4"/>
  <c r="O21" i="4"/>
  <c r="M32" i="4"/>
  <c r="N32" i="4" s="1"/>
  <c r="Q32" i="4" s="1"/>
  <c r="M18" i="4"/>
  <c r="N18" i="4" s="1"/>
  <c r="Q18" i="4" s="1"/>
  <c r="P19" i="4"/>
  <c r="M25" i="4"/>
  <c r="N25" i="4" s="1"/>
  <c r="S25" i="4" s="1"/>
  <c r="O24" i="4"/>
  <c r="L32" i="4"/>
  <c r="M14" i="4"/>
  <c r="N14" i="4" s="1"/>
  <c r="R14" i="4" s="1"/>
  <c r="P18" i="4"/>
  <c r="P24" i="4"/>
  <c r="O19" i="4"/>
  <c r="L17" i="4"/>
  <c r="M17" i="4"/>
  <c r="N17" i="4" s="1"/>
  <c r="S17" i="4" s="1"/>
  <c r="P23" i="4"/>
  <c r="M27" i="4"/>
  <c r="N27" i="4" s="1"/>
  <c r="R27" i="4" s="1"/>
  <c r="L28" i="4"/>
  <c r="O27" i="4"/>
  <c r="L27" i="4"/>
  <c r="P27" i="4"/>
  <c r="L109" i="4" s="1"/>
  <c r="O29" i="4"/>
  <c r="O30" i="4"/>
  <c r="M30" i="4"/>
  <c r="N30" i="4" s="1"/>
  <c r="S30" i="4" s="1"/>
  <c r="P25" i="4"/>
  <c r="L107" i="4" s="1"/>
  <c r="L24" i="4"/>
  <c r="O16" i="4"/>
  <c r="M20" i="4"/>
  <c r="N20" i="4" s="1"/>
  <c r="S20" i="4" s="1"/>
  <c r="P31" i="4"/>
  <c r="L22" i="4"/>
  <c r="M31" i="4"/>
  <c r="N31" i="4" s="1"/>
  <c r="R31" i="4" s="1"/>
  <c r="P22" i="4"/>
  <c r="P16" i="4"/>
  <c r="M24" i="4"/>
  <c r="N24" i="4" s="1"/>
  <c r="S24" i="4" s="1"/>
  <c r="P26" i="4"/>
  <c r="L16" i="4"/>
  <c r="L30" i="4"/>
  <c r="M21" i="4"/>
  <c r="N21" i="4" s="1"/>
  <c r="S21" i="4" s="1"/>
  <c r="O17" i="4"/>
  <c r="O26" i="4"/>
  <c r="M19" i="4"/>
  <c r="N19" i="4" s="1"/>
  <c r="R19" i="4" s="1"/>
  <c r="M16" i="4"/>
  <c r="N16" i="4" s="1"/>
  <c r="R16" i="4" s="1"/>
  <c r="L29" i="4"/>
  <c r="O23" i="4"/>
  <c r="O28" i="4"/>
  <c r="M23" i="4"/>
  <c r="N23" i="4" s="1"/>
  <c r="P28" i="4"/>
  <c r="P17" i="4"/>
  <c r="P20" i="4"/>
  <c r="L26" i="4"/>
  <c r="L19" i="4"/>
  <c r="L25" i="4"/>
  <c r="P21" i="4"/>
  <c r="O25" i="4"/>
  <c r="O18" i="4"/>
  <c r="L20" i="4"/>
  <c r="L18" i="4"/>
  <c r="L31" i="4"/>
  <c r="M28" i="4"/>
  <c r="N28" i="4" s="1"/>
  <c r="Q28" i="4" s="1"/>
  <c r="L23" i="4"/>
  <c r="M22" i="4"/>
  <c r="N22" i="4" s="1"/>
  <c r="R22" i="4" s="1"/>
  <c r="M26" i="4"/>
  <c r="N26" i="4" s="1"/>
  <c r="Q26" i="4" s="1"/>
  <c r="P32" i="4"/>
  <c r="O31" i="4"/>
  <c r="O20" i="4"/>
  <c r="B129" i="13"/>
  <c r="C129" i="13"/>
  <c r="M8" i="4"/>
  <c r="P8" i="4"/>
  <c r="P10" i="4"/>
  <c r="P15" i="4"/>
  <c r="O15" i="4"/>
  <c r="N93" i="4"/>
  <c r="N95" i="4"/>
  <c r="L15" i="4"/>
  <c r="M15" i="4"/>
  <c r="N15" i="4" s="1"/>
  <c r="Q15" i="4" s="1"/>
  <c r="P14" i="4"/>
  <c r="L96" i="4" s="1"/>
  <c r="O9" i="4"/>
  <c r="L14" i="4"/>
  <c r="O14" i="4"/>
  <c r="L12" i="4"/>
  <c r="L7" i="4"/>
  <c r="A44" i="12"/>
  <c r="A44" i="13"/>
  <c r="A45" i="12"/>
  <c r="A45" i="13"/>
  <c r="A127" i="13"/>
  <c r="M7" i="4"/>
  <c r="M9" i="4"/>
  <c r="O7" i="4"/>
  <c r="P9" i="4"/>
  <c r="A46" i="12"/>
  <c r="A46" i="13"/>
  <c r="A47" i="12"/>
  <c r="A47" i="13"/>
  <c r="L8" i="4"/>
  <c r="L9" i="4"/>
  <c r="P7" i="4"/>
  <c r="O8" i="4"/>
  <c r="A48" i="12"/>
  <c r="A48" i="13"/>
  <c r="O13" i="4"/>
  <c r="P11" i="4"/>
  <c r="M12" i="4"/>
  <c r="N12" i="4" s="1"/>
  <c r="Q12" i="4" s="1"/>
  <c r="L11" i="4"/>
  <c r="L13" i="4"/>
  <c r="O12" i="4"/>
  <c r="P12" i="4"/>
  <c r="M10" i="4"/>
  <c r="M13" i="4"/>
  <c r="O10" i="4"/>
  <c r="O11" i="4"/>
  <c r="L10" i="4"/>
  <c r="M11" i="4"/>
  <c r="P13" i="4"/>
  <c r="N8" i="4"/>
  <c r="S8" i="4" s="1"/>
  <c r="AQ50" i="4"/>
  <c r="F42" i="4" s="1"/>
  <c r="AS42" i="4" s="1"/>
  <c r="AR50" i="4"/>
  <c r="H35" i="1" s="1"/>
  <c r="AT3" i="7" s="1"/>
  <c r="AR23" i="4"/>
  <c r="P34" i="1" s="1"/>
  <c r="AS3" i="7" s="1"/>
  <c r="AQ23" i="4"/>
  <c r="F15" i="4" s="1"/>
  <c r="AQ32" i="4"/>
  <c r="F24" i="4" s="1"/>
  <c r="AQ41" i="4"/>
  <c r="F33" i="4" s="1"/>
  <c r="AR14" i="4"/>
  <c r="H34" i="1" s="1"/>
  <c r="AR3" i="7" s="1"/>
  <c r="AQ59" i="4"/>
  <c r="F51" i="4" s="1"/>
  <c r="AR59" i="4"/>
  <c r="P35" i="1" s="1"/>
  <c r="AU3" i="7" s="1"/>
  <c r="AR32" i="4"/>
  <c r="H33" i="1" s="1"/>
  <c r="R33" i="4"/>
  <c r="Q33" i="4"/>
  <c r="S33" i="4"/>
  <c r="S55" i="4"/>
  <c r="Q55" i="4"/>
  <c r="R55" i="4"/>
  <c r="R84" i="4"/>
  <c r="S84" i="4"/>
  <c r="Q84" i="4"/>
  <c r="S52" i="4"/>
  <c r="R52" i="4"/>
  <c r="Q52" i="4"/>
  <c r="S57" i="4"/>
  <c r="Q57" i="4"/>
  <c r="R57" i="4"/>
  <c r="Q79" i="4"/>
  <c r="S79" i="4"/>
  <c r="R79" i="4"/>
  <c r="R47" i="4"/>
  <c r="Q47" i="4"/>
  <c r="R80" i="4"/>
  <c r="S80" i="4"/>
  <c r="Q80" i="4"/>
  <c r="S64" i="4"/>
  <c r="Q64" i="4"/>
  <c r="R64" i="4"/>
  <c r="Q48" i="4"/>
  <c r="R48" i="4"/>
  <c r="S48" i="4"/>
  <c r="Q81" i="4"/>
  <c r="S81" i="4"/>
  <c r="R81" i="4"/>
  <c r="S73" i="4"/>
  <c r="Q73" i="4"/>
  <c r="R73" i="4"/>
  <c r="R61" i="4"/>
  <c r="S61" i="4"/>
  <c r="Q61" i="4"/>
  <c r="S60" i="4"/>
  <c r="Q60" i="4"/>
  <c r="R60" i="4"/>
  <c r="Q46" i="4"/>
  <c r="S46" i="4"/>
  <c r="R46" i="4"/>
  <c r="S83" i="4"/>
  <c r="R83" i="4"/>
  <c r="Q83" i="4"/>
  <c r="R67" i="4"/>
  <c r="S67" i="4"/>
  <c r="Q67" i="4"/>
  <c r="S51" i="4"/>
  <c r="Q51" i="4"/>
  <c r="R51" i="4"/>
  <c r="R35" i="4"/>
  <c r="Q35" i="4"/>
  <c r="S35" i="4"/>
  <c r="S70" i="4"/>
  <c r="R70" i="4"/>
  <c r="Q70" i="4"/>
  <c r="Q38" i="4"/>
  <c r="R38" i="4"/>
  <c r="S38" i="4"/>
  <c r="R53" i="4"/>
  <c r="Q53" i="4"/>
  <c r="S53" i="4"/>
  <c r="R37" i="4"/>
  <c r="Q37" i="4"/>
  <c r="S37" i="4"/>
  <c r="S82" i="4"/>
  <c r="Q82" i="4"/>
  <c r="R82" i="4"/>
  <c r="R66" i="4"/>
  <c r="Q66" i="4"/>
  <c r="S66" i="4"/>
  <c r="S50" i="4"/>
  <c r="Q50" i="4"/>
  <c r="R50" i="4"/>
  <c r="R34" i="4"/>
  <c r="S34" i="4"/>
  <c r="Q34" i="4"/>
  <c r="AQ14" i="4"/>
  <c r="F6" i="4" s="1"/>
  <c r="AR41" i="4"/>
  <c r="P33" i="1" s="1"/>
  <c r="AQ3" i="7" s="1"/>
  <c r="S85" i="4"/>
  <c r="Q85" i="4"/>
  <c r="R85" i="4"/>
  <c r="R49" i="4"/>
  <c r="S49" i="4"/>
  <c r="Q49" i="4"/>
  <c r="R71" i="4"/>
  <c r="S71" i="4"/>
  <c r="Q71" i="4"/>
  <c r="Q39" i="4"/>
  <c r="R39" i="4"/>
  <c r="S39" i="4"/>
  <c r="R68" i="4"/>
  <c r="Q68" i="4"/>
  <c r="S68" i="4"/>
  <c r="Q36" i="4"/>
  <c r="S36" i="4"/>
  <c r="R36" i="4"/>
  <c r="S41" i="4"/>
  <c r="Q41" i="4"/>
  <c r="R41" i="4"/>
  <c r="Q77" i="4"/>
  <c r="S77" i="4"/>
  <c r="R77" i="4"/>
  <c r="Q63" i="4"/>
  <c r="S63" i="4"/>
  <c r="R63" i="4"/>
  <c r="R72" i="4"/>
  <c r="Q72" i="4"/>
  <c r="S72" i="4"/>
  <c r="S56" i="4"/>
  <c r="Q56" i="4"/>
  <c r="R56" i="4"/>
  <c r="R40" i="4"/>
  <c r="Q40" i="4"/>
  <c r="S40" i="4"/>
  <c r="Q65" i="4"/>
  <c r="S65" i="4"/>
  <c r="R65" i="4"/>
  <c r="Q69" i="4"/>
  <c r="S69" i="4"/>
  <c r="R69" i="4"/>
  <c r="R62" i="4"/>
  <c r="Q62" i="4"/>
  <c r="S62" i="4"/>
  <c r="R76" i="4"/>
  <c r="Q76" i="4"/>
  <c r="S76" i="4"/>
  <c r="Q44" i="4"/>
  <c r="S44" i="4"/>
  <c r="R44" i="4"/>
  <c r="S78" i="4"/>
  <c r="R78" i="4"/>
  <c r="Q78" i="4"/>
  <c r="R75" i="4"/>
  <c r="Q75" i="4"/>
  <c r="S75" i="4"/>
  <c r="R59" i="4"/>
  <c r="Q59" i="4"/>
  <c r="S59" i="4"/>
  <c r="R43" i="4"/>
  <c r="Q43" i="4"/>
  <c r="S43" i="4"/>
  <c r="Q86" i="4"/>
  <c r="S86" i="4"/>
  <c r="R86" i="4"/>
  <c r="Q54" i="4"/>
  <c r="S54" i="4"/>
  <c r="R54" i="4"/>
  <c r="R45" i="4"/>
  <c r="S45" i="4"/>
  <c r="Q45" i="4"/>
  <c r="Q74" i="4"/>
  <c r="S74" i="4"/>
  <c r="R74" i="4"/>
  <c r="Q58" i="4"/>
  <c r="S58" i="4"/>
  <c r="R58" i="4"/>
  <c r="Q42" i="4"/>
  <c r="S42" i="4"/>
  <c r="R42" i="4"/>
  <c r="S19" i="4" l="1"/>
  <c r="Q29" i="4"/>
  <c r="S31" i="4"/>
  <c r="R17" i="4"/>
  <c r="Q14" i="4"/>
  <c r="R25" i="4"/>
  <c r="S28" i="4"/>
  <c r="S32" i="4"/>
  <c r="S29" i="4"/>
  <c r="S16" i="4"/>
  <c r="S14" i="4"/>
  <c r="L112" i="4"/>
  <c r="Q21" i="4"/>
  <c r="R24" i="4"/>
  <c r="Q22" i="4"/>
  <c r="Q16" i="4"/>
  <c r="L94" i="4"/>
  <c r="Q27" i="4"/>
  <c r="L105" i="4"/>
  <c r="Q25" i="4"/>
  <c r="Q17" i="4"/>
  <c r="Q31" i="4"/>
  <c r="L104" i="4"/>
  <c r="S27" i="4"/>
  <c r="R28" i="4"/>
  <c r="Q19" i="4"/>
  <c r="R18" i="4"/>
  <c r="L101" i="4"/>
  <c r="S26" i="4"/>
  <c r="S18" i="4"/>
  <c r="Q30" i="4"/>
  <c r="S22" i="4"/>
  <c r="R32" i="4"/>
  <c r="R20" i="4"/>
  <c r="L99" i="4"/>
  <c r="L100" i="4"/>
  <c r="Q20" i="4"/>
  <c r="Q23" i="4"/>
  <c r="R30" i="4"/>
  <c r="L114" i="4"/>
  <c r="R26" i="4"/>
  <c r="R21" i="4"/>
  <c r="Q24" i="4"/>
  <c r="S23" i="4"/>
  <c r="L103" i="4"/>
  <c r="L102" i="4"/>
  <c r="L108" i="4"/>
  <c r="L106" i="4"/>
  <c r="R23" i="4"/>
  <c r="L97" i="4"/>
  <c r="L110" i="4"/>
  <c r="L98" i="4"/>
  <c r="L113" i="4"/>
  <c r="R15" i="4"/>
  <c r="N9" i="4"/>
  <c r="L91" i="4" s="1"/>
  <c r="N7" i="4"/>
  <c r="R7" i="4" s="1"/>
  <c r="S15" i="4"/>
  <c r="N11" i="4"/>
  <c r="R11" i="4" s="1"/>
  <c r="C47" i="13"/>
  <c r="B47" i="13"/>
  <c r="C127" i="13"/>
  <c r="B127" i="13"/>
  <c r="C45" i="13"/>
  <c r="B45" i="13"/>
  <c r="C48" i="13"/>
  <c r="B48" i="13"/>
  <c r="C46" i="13"/>
  <c r="B46" i="13"/>
  <c r="C44" i="13"/>
  <c r="B44" i="13"/>
  <c r="R12" i="4"/>
  <c r="N13" i="4"/>
  <c r="L95" i="4" s="1"/>
  <c r="N10" i="4"/>
  <c r="L92" i="4" s="1"/>
  <c r="R8" i="4"/>
  <c r="S12" i="4"/>
  <c r="L90" i="4"/>
  <c r="Q8" i="4"/>
  <c r="A37" i="14"/>
  <c r="P36" i="1"/>
  <c r="N48" i="1" s="1"/>
  <c r="AY3" i="7" s="1"/>
  <c r="AP3" i="7"/>
  <c r="AV3" i="7" s="1"/>
  <c r="A46" i="14"/>
  <c r="AS51" i="4"/>
  <c r="S9" i="4" l="1"/>
  <c r="Q9" i="4"/>
  <c r="R9" i="4"/>
  <c r="L89" i="4"/>
  <c r="L93" i="4"/>
  <c r="S7" i="4"/>
  <c r="Q7" i="4"/>
  <c r="S11" i="4"/>
  <c r="Q11" i="4"/>
  <c r="Q10" i="4"/>
  <c r="S10" i="4"/>
  <c r="R10" i="4"/>
  <c r="Q13" i="4"/>
  <c r="S13" i="4"/>
  <c r="R13" i="4"/>
</calcChain>
</file>

<file path=xl/sharedStrings.xml><?xml version="1.0" encoding="utf-8"?>
<sst xmlns="http://schemas.openxmlformats.org/spreadsheetml/2006/main" count="860" uniqueCount="319">
  <si>
    <t>チーム登録番号：</t>
    <rPh sb="3" eb="5">
      <t>トウロク</t>
    </rPh>
    <rPh sb="5" eb="7">
      <t>バンゴウ</t>
    </rPh>
    <phoneticPr fontId="2"/>
  </si>
  <si>
    <t>チーム名称：</t>
    <rPh sb="3" eb="5">
      <t>メイショウ</t>
    </rPh>
    <phoneticPr fontId="2"/>
  </si>
  <si>
    <t>チーム略称：</t>
    <rPh sb="3" eb="5">
      <t>リャクショウ</t>
    </rPh>
    <phoneticPr fontId="2"/>
  </si>
  <si>
    <t>申込責任者：</t>
    <rPh sb="0" eb="2">
      <t>モウシコミ</t>
    </rPh>
    <rPh sb="2" eb="5">
      <t>セキニンシャ</t>
    </rPh>
    <phoneticPr fontId="2"/>
  </si>
  <si>
    <t>連絡先住所：</t>
    <rPh sb="0" eb="3">
      <t>レンラクサキ</t>
    </rPh>
    <rPh sb="3" eb="5">
      <t>ジュウショ</t>
    </rPh>
    <phoneticPr fontId="2"/>
  </si>
  <si>
    <t>〒</t>
    <phoneticPr fontId="2"/>
  </si>
  <si>
    <t>℡</t>
    <phoneticPr fontId="2"/>
  </si>
  <si>
    <t>大会初日：</t>
    <rPh sb="0" eb="2">
      <t>タイカイ</t>
    </rPh>
    <rPh sb="2" eb="4">
      <t>ショニチ</t>
    </rPh>
    <phoneticPr fontId="2"/>
  </si>
  <si>
    <t>大会最終日：</t>
    <rPh sb="0" eb="2">
      <t>タイカイ</t>
    </rPh>
    <rPh sb="2" eb="5">
      <t>サイシュウビ</t>
    </rPh>
    <phoneticPr fontId="2"/>
  </si>
  <si>
    <t>生年月日</t>
    <rPh sb="0" eb="2">
      <t>セイネン</t>
    </rPh>
    <rPh sb="2" eb="4">
      <t>ガッピ</t>
    </rPh>
    <phoneticPr fontId="2"/>
  </si>
  <si>
    <t>登録種別</t>
    <rPh sb="0" eb="2">
      <t>トウロク</t>
    </rPh>
    <rPh sb="2" eb="4">
      <t>シュベツ</t>
    </rPh>
    <phoneticPr fontId="2"/>
  </si>
  <si>
    <t>No</t>
    <phoneticPr fontId="2"/>
  </si>
  <si>
    <t>姓</t>
    <rPh sb="0" eb="1">
      <t>セイ</t>
    </rPh>
    <phoneticPr fontId="2"/>
  </si>
  <si>
    <t>名</t>
    <rPh sb="0" eb="1">
      <t>ナ</t>
    </rPh>
    <phoneticPr fontId="2"/>
  </si>
  <si>
    <t>姓カナ</t>
    <rPh sb="0" eb="1">
      <t>セイ</t>
    </rPh>
    <phoneticPr fontId="2"/>
  </si>
  <si>
    <t>名カナ</t>
    <rPh sb="0" eb="1">
      <t>ナ</t>
    </rPh>
    <phoneticPr fontId="2"/>
  </si>
  <si>
    <t>No.</t>
    <phoneticPr fontId="2"/>
  </si>
  <si>
    <t>チーム名</t>
    <rPh sb="3" eb="4">
      <t>メイ</t>
    </rPh>
    <phoneticPr fontId="2"/>
  </si>
  <si>
    <t>合計年齢</t>
    <rPh sb="0" eb="2">
      <t>ゴウケイ</t>
    </rPh>
    <rPh sb="2" eb="4">
      <t>ネンレイ</t>
    </rPh>
    <phoneticPr fontId="2"/>
  </si>
  <si>
    <t>第一泳者</t>
    <rPh sb="0" eb="2">
      <t>ダイイチ</t>
    </rPh>
    <rPh sb="2" eb="4">
      <t>エイシャ</t>
    </rPh>
    <phoneticPr fontId="2"/>
  </si>
  <si>
    <t>第二泳者</t>
    <rPh sb="0" eb="2">
      <t>ダイニ</t>
    </rPh>
    <rPh sb="2" eb="4">
      <t>エイシャ</t>
    </rPh>
    <phoneticPr fontId="2"/>
  </si>
  <si>
    <t>第三泳者</t>
    <rPh sb="0" eb="1">
      <t>ダイ</t>
    </rPh>
    <rPh sb="1" eb="2">
      <t>サン</t>
    </rPh>
    <rPh sb="2" eb="4">
      <t>エイシャ</t>
    </rPh>
    <phoneticPr fontId="2"/>
  </si>
  <si>
    <t>第四泳者</t>
    <rPh sb="0" eb="1">
      <t>ダイ</t>
    </rPh>
    <rPh sb="1" eb="2">
      <t>ヨン</t>
    </rPh>
    <rPh sb="2" eb="4">
      <t>エイシャ</t>
    </rPh>
    <phoneticPr fontId="2"/>
  </si>
  <si>
    <t>ｴﾝﾄﾘｰﾀｲﾑ</t>
    <phoneticPr fontId="2"/>
  </si>
  <si>
    <t>年齢</t>
    <rPh sb="0" eb="2">
      <t>ネンレイ</t>
    </rPh>
    <phoneticPr fontId="2"/>
  </si>
  <si>
    <t>区分</t>
    <rPh sb="0" eb="2">
      <t>クブン</t>
    </rPh>
    <phoneticPr fontId="2"/>
  </si>
  <si>
    <t>Fax</t>
    <phoneticPr fontId="2"/>
  </si>
  <si>
    <t>メールアドレス</t>
    <phoneticPr fontId="2"/>
  </si>
  <si>
    <t>競技役員：</t>
    <rPh sb="0" eb="2">
      <t>キョウギ</t>
    </rPh>
    <rPh sb="2" eb="4">
      <t>ヤクイン</t>
    </rPh>
    <phoneticPr fontId="2"/>
  </si>
  <si>
    <t>６日</t>
    <rPh sb="1" eb="2">
      <t>ニチ</t>
    </rPh>
    <phoneticPr fontId="2"/>
  </si>
  <si>
    <t>７日</t>
    <rPh sb="1" eb="2">
      <t>ニチ</t>
    </rPh>
    <phoneticPr fontId="2"/>
  </si>
  <si>
    <t>フリガナ</t>
    <phoneticPr fontId="2"/>
  </si>
  <si>
    <t>◎参加人数</t>
    <rPh sb="1" eb="3">
      <t>サンカ</t>
    </rPh>
    <rPh sb="3" eb="5">
      <t>ニンズウ</t>
    </rPh>
    <phoneticPr fontId="2"/>
  </si>
  <si>
    <t>女子</t>
    <rPh sb="0" eb="2">
      <t>ジョシ</t>
    </rPh>
    <phoneticPr fontId="2"/>
  </si>
  <si>
    <t>男子</t>
    <rPh sb="0" eb="2">
      <t>ダンシ</t>
    </rPh>
    <phoneticPr fontId="2"/>
  </si>
  <si>
    <t>合計</t>
    <rPh sb="0" eb="2">
      <t>ゴウケイ</t>
    </rPh>
    <phoneticPr fontId="2"/>
  </si>
  <si>
    <t>◎リレー種目数</t>
    <rPh sb="4" eb="6">
      <t>シュモク</t>
    </rPh>
    <rPh sb="6" eb="7">
      <t>スウ</t>
    </rPh>
    <phoneticPr fontId="2"/>
  </si>
  <si>
    <t>◎個人種目数</t>
    <rPh sb="1" eb="3">
      <t>コジン</t>
    </rPh>
    <rPh sb="3" eb="5">
      <t>シュモク</t>
    </rPh>
    <rPh sb="5" eb="6">
      <t>スウ</t>
    </rPh>
    <phoneticPr fontId="2"/>
  </si>
  <si>
    <t>女子メドレー</t>
    <rPh sb="0" eb="2">
      <t>ジョシ</t>
    </rPh>
    <phoneticPr fontId="2"/>
  </si>
  <si>
    <t>男子メドレー</t>
    <rPh sb="0" eb="2">
      <t>ダンシ</t>
    </rPh>
    <phoneticPr fontId="2"/>
  </si>
  <si>
    <t>混合メドレー</t>
    <rPh sb="0" eb="2">
      <t>コンゴウ</t>
    </rPh>
    <phoneticPr fontId="2"/>
  </si>
  <si>
    <t>女子フリー</t>
    <rPh sb="0" eb="2">
      <t>ジョシ</t>
    </rPh>
    <phoneticPr fontId="2"/>
  </si>
  <si>
    <t>男子フリー</t>
    <rPh sb="0" eb="2">
      <t>ダンシ</t>
    </rPh>
    <phoneticPr fontId="2"/>
  </si>
  <si>
    <t>混合フリー</t>
    <rPh sb="0" eb="2">
      <t>コンゴウ</t>
    </rPh>
    <phoneticPr fontId="2"/>
  </si>
  <si>
    <t>リレー合計</t>
    <rPh sb="3" eb="5">
      <t>ゴウケイ</t>
    </rPh>
    <phoneticPr fontId="2"/>
  </si>
  <si>
    <t>◎申込金明細</t>
    <rPh sb="1" eb="3">
      <t>モウシコミ</t>
    </rPh>
    <rPh sb="3" eb="4">
      <t>キン</t>
    </rPh>
    <rPh sb="4" eb="6">
      <t>メイサイ</t>
    </rPh>
    <phoneticPr fontId="2"/>
  </si>
  <si>
    <t>プログラム</t>
    <phoneticPr fontId="2"/>
  </si>
  <si>
    <t>合計金額</t>
    <rPh sb="0" eb="2">
      <t>ゴウケイ</t>
    </rPh>
    <rPh sb="2" eb="4">
      <t>キンガク</t>
    </rPh>
    <phoneticPr fontId="2"/>
  </si>
  <si>
    <t>【　男子　】</t>
    <rPh sb="2" eb="4">
      <t>ダンシ</t>
    </rPh>
    <phoneticPr fontId="2"/>
  </si>
  <si>
    <t>【　女子　】</t>
    <rPh sb="2" eb="4">
      <t>ジョシ</t>
    </rPh>
    <phoneticPr fontId="2"/>
  </si>
  <si>
    <t>出場種目数</t>
    <rPh sb="0" eb="2">
      <t>シュツジョウ</t>
    </rPh>
    <rPh sb="2" eb="4">
      <t>シュモク</t>
    </rPh>
    <rPh sb="4" eb="5">
      <t>スウ</t>
    </rPh>
    <phoneticPr fontId="2"/>
  </si>
  <si>
    <t>①</t>
    <phoneticPr fontId="2"/>
  </si>
  <si>
    <t>②</t>
    <phoneticPr fontId="2"/>
  </si>
  <si>
    <t>③</t>
    <phoneticPr fontId="2"/>
  </si>
  <si>
    <t>④</t>
    <phoneticPr fontId="2"/>
  </si>
  <si>
    <t>＝</t>
    <phoneticPr fontId="2"/>
  </si>
  <si>
    <t>×</t>
    <phoneticPr fontId="2"/>
  </si>
  <si>
    <t>×</t>
    <phoneticPr fontId="2"/>
  </si>
  <si>
    <t>種目重複</t>
    <rPh sb="0" eb="2">
      <t>シュモク</t>
    </rPh>
    <rPh sb="2" eb="4">
      <t>チョウフク</t>
    </rPh>
    <phoneticPr fontId="2"/>
  </si>
  <si>
    <t>【　男子メドレーリレー　】</t>
    <rPh sb="2" eb="4">
      <t>ダンシ</t>
    </rPh>
    <phoneticPr fontId="2"/>
  </si>
  <si>
    <t>【　男子フリーリレー　】</t>
    <rPh sb="2" eb="4">
      <t>ダンシ</t>
    </rPh>
    <phoneticPr fontId="2"/>
  </si>
  <si>
    <t>【　女子メドレーリレー　】</t>
    <rPh sb="2" eb="4">
      <t>ジョシ</t>
    </rPh>
    <phoneticPr fontId="2"/>
  </si>
  <si>
    <t>【　女子フリーリレー　】</t>
    <rPh sb="2" eb="4">
      <t>ジョシ</t>
    </rPh>
    <phoneticPr fontId="2"/>
  </si>
  <si>
    <t>【　混合メドレーリレー　】</t>
    <rPh sb="2" eb="4">
      <t>コンゴウ</t>
    </rPh>
    <phoneticPr fontId="2"/>
  </si>
  <si>
    <t>【　混合フリーリレー　】</t>
    <rPh sb="2" eb="4">
      <t>コンゴウ</t>
    </rPh>
    <phoneticPr fontId="2"/>
  </si>
  <si>
    <t>※個人種目の入力を先に行って下さい。</t>
    <rPh sb="1" eb="3">
      <t>コジン</t>
    </rPh>
    <rPh sb="3" eb="5">
      <t>シュモク</t>
    </rPh>
    <rPh sb="6" eb="8">
      <t>ニュウリョク</t>
    </rPh>
    <rPh sb="9" eb="10">
      <t>サキ</t>
    </rPh>
    <rPh sb="11" eb="12">
      <t>オコナ</t>
    </rPh>
    <rPh sb="14" eb="15">
      <t>クダ</t>
    </rPh>
    <phoneticPr fontId="2"/>
  </si>
  <si>
    <t>　</t>
    <phoneticPr fontId="13"/>
  </si>
  <si>
    <t>　　　　　　　　　　　</t>
    <phoneticPr fontId="13"/>
  </si>
  <si>
    <t>出　場　者　選　手　・　署　名　捺　印</t>
    <rPh sb="0" eb="1">
      <t>デ</t>
    </rPh>
    <rPh sb="2" eb="3">
      <t>バ</t>
    </rPh>
    <rPh sb="4" eb="5">
      <t>シャ</t>
    </rPh>
    <rPh sb="6" eb="7">
      <t>セン</t>
    </rPh>
    <rPh sb="8" eb="9">
      <t>テ</t>
    </rPh>
    <rPh sb="12" eb="13">
      <t>ショ</t>
    </rPh>
    <rPh sb="14" eb="15">
      <t>メイ</t>
    </rPh>
    <rPh sb="16" eb="17">
      <t>ナツ</t>
    </rPh>
    <rPh sb="18" eb="19">
      <t>イン</t>
    </rPh>
    <phoneticPr fontId="13"/>
  </si>
  <si>
    <t>Ｎｏ</t>
    <phoneticPr fontId="13"/>
  </si>
  <si>
    <t>印</t>
    <rPh sb="0" eb="1">
      <t>イン</t>
    </rPh>
    <phoneticPr fontId="13"/>
  </si>
  <si>
    <t>Ｎo</t>
    <phoneticPr fontId="13"/>
  </si>
  <si>
    <t>年　　　　月　　　　日</t>
    <rPh sb="0" eb="1">
      <t>ネン</t>
    </rPh>
    <rPh sb="5" eb="6">
      <t>ガツ</t>
    </rPh>
    <rPh sb="10" eb="11">
      <t>ニチ</t>
    </rPh>
    <phoneticPr fontId="13"/>
  </si>
  <si>
    <t>チーム名</t>
    <rPh sb="3" eb="4">
      <t>メイ</t>
    </rPh>
    <phoneticPr fontId="13"/>
  </si>
  <si>
    <t>住所〒</t>
    <rPh sb="0" eb="2">
      <t>ジュウショ</t>
    </rPh>
    <phoneticPr fontId="13"/>
  </si>
  <si>
    <t>ＴＥＬ</t>
    <phoneticPr fontId="13"/>
  </si>
  <si>
    <t>責任者名</t>
    <rPh sb="0" eb="3">
      <t>セキニンシャ</t>
    </rPh>
    <rPh sb="3" eb="4">
      <t>メイ</t>
    </rPh>
    <phoneticPr fontId="13"/>
  </si>
  <si>
    <t>色のついた部分のみ入力願います。</t>
    <rPh sb="0" eb="1">
      <t>イロ</t>
    </rPh>
    <rPh sb="5" eb="7">
      <t>ブブン</t>
    </rPh>
    <rPh sb="9" eb="11">
      <t>ニュウリョク</t>
    </rPh>
    <rPh sb="11" eb="12">
      <t>ネガ</t>
    </rPh>
    <phoneticPr fontId="2"/>
  </si>
  <si>
    <t>◎振込明細</t>
    <rPh sb="1" eb="3">
      <t>フリコミ</t>
    </rPh>
    <rPh sb="3" eb="5">
      <t>メイサイ</t>
    </rPh>
    <phoneticPr fontId="2"/>
  </si>
  <si>
    <t>※　振込手数料はチーム負担となります。</t>
    <rPh sb="2" eb="4">
      <t>フリコミ</t>
    </rPh>
    <rPh sb="4" eb="7">
      <t>テスウリョウ</t>
    </rPh>
    <rPh sb="11" eb="13">
      <t>フタン</t>
    </rPh>
    <phoneticPr fontId="2"/>
  </si>
  <si>
    <t>※　チーム名でお振込下さい。</t>
    <rPh sb="5" eb="6">
      <t>メイ</t>
    </rPh>
    <rPh sb="8" eb="10">
      <t>フリコミ</t>
    </rPh>
    <rPh sb="10" eb="11">
      <t>クダ</t>
    </rPh>
    <phoneticPr fontId="2"/>
  </si>
  <si>
    <t>に</t>
    <phoneticPr fontId="2"/>
  </si>
  <si>
    <t>名義で</t>
    <rPh sb="0" eb="2">
      <t>メイギ</t>
    </rPh>
    <phoneticPr fontId="2"/>
  </si>
  <si>
    <t>より</t>
    <phoneticPr fontId="2"/>
  </si>
  <si>
    <t>を振込済み。</t>
    <rPh sb="1" eb="3">
      <t>フリコミ</t>
    </rPh>
    <rPh sb="3" eb="4">
      <t>ズ</t>
    </rPh>
    <phoneticPr fontId="2"/>
  </si>
  <si>
    <t>指定口座</t>
    <rPh sb="0" eb="2">
      <t>シテイ</t>
    </rPh>
    <rPh sb="2" eb="4">
      <t>コウザ</t>
    </rPh>
    <phoneticPr fontId="2"/>
  </si>
  <si>
    <t>みずほ銀行　　市ヶ谷支店</t>
    <rPh sb="3" eb="5">
      <t>ギンコウ</t>
    </rPh>
    <rPh sb="7" eb="10">
      <t>イチガヤ</t>
    </rPh>
    <rPh sb="10" eb="12">
      <t>シテン</t>
    </rPh>
    <phoneticPr fontId="2"/>
  </si>
  <si>
    <t>普通預金　　　１８３０７３３</t>
    <rPh sb="0" eb="2">
      <t>フツウ</t>
    </rPh>
    <rPh sb="2" eb="4">
      <t>ヨキン</t>
    </rPh>
    <phoneticPr fontId="2"/>
  </si>
  <si>
    <t>口座名　　　　ＦＩＡマスターズ事務局</t>
    <rPh sb="7" eb="10">
      <t>エフアイエー</t>
    </rPh>
    <rPh sb="15" eb="18">
      <t>ジムキョク</t>
    </rPh>
    <phoneticPr fontId="2"/>
  </si>
  <si>
    <t>リレーオーダー用紙</t>
    <rPh sb="7" eb="9">
      <t>ヨウシ</t>
    </rPh>
    <phoneticPr fontId="2"/>
  </si>
  <si>
    <t>申込一覧表</t>
    <rPh sb="0" eb="2">
      <t>モウシコミ</t>
    </rPh>
    <rPh sb="2" eb="4">
      <t>イチラン</t>
    </rPh>
    <rPh sb="4" eb="5">
      <t>ヒョウ</t>
    </rPh>
    <phoneticPr fontId="2"/>
  </si>
  <si>
    <t>申込書</t>
    <rPh sb="0" eb="3">
      <t>モウシコミショ</t>
    </rPh>
    <phoneticPr fontId="2"/>
  </si>
  <si>
    <t>チーム名フリガナ：</t>
    <rPh sb="3" eb="4">
      <t>メイ</t>
    </rPh>
    <phoneticPr fontId="2"/>
  </si>
  <si>
    <t>X-MR</t>
    <phoneticPr fontId="2"/>
  </si>
  <si>
    <t>X-FR</t>
    <phoneticPr fontId="2"/>
  </si>
  <si>
    <t>MR</t>
    <phoneticPr fontId="2"/>
  </si>
  <si>
    <t>FR</t>
    <phoneticPr fontId="2"/>
  </si>
  <si>
    <t>振込日</t>
    <rPh sb="0" eb="2">
      <t>フリコミ</t>
    </rPh>
    <rPh sb="2" eb="3">
      <t>ビ</t>
    </rPh>
    <phoneticPr fontId="2"/>
  </si>
  <si>
    <t>名義</t>
    <rPh sb="0" eb="2">
      <t>メイギ</t>
    </rPh>
    <phoneticPr fontId="2"/>
  </si>
  <si>
    <t>金融機関</t>
    <rPh sb="0" eb="2">
      <t>キンユウ</t>
    </rPh>
    <rPh sb="2" eb="4">
      <t>キカン</t>
    </rPh>
    <phoneticPr fontId="2"/>
  </si>
  <si>
    <t>チーム番号</t>
    <rPh sb="3" eb="5">
      <t>バンゴウ</t>
    </rPh>
    <phoneticPr fontId="2"/>
  </si>
  <si>
    <t>チーム略称</t>
    <rPh sb="3" eb="5">
      <t>リャクショウ</t>
    </rPh>
    <phoneticPr fontId="2"/>
  </si>
  <si>
    <t>連絡責任者名</t>
    <rPh sb="0" eb="2">
      <t>レンラク</t>
    </rPh>
    <rPh sb="2" eb="5">
      <t>セキニンシャ</t>
    </rPh>
    <rPh sb="5" eb="6">
      <t>メイ</t>
    </rPh>
    <phoneticPr fontId="2"/>
  </si>
  <si>
    <t>責任者カナ</t>
    <rPh sb="0" eb="3">
      <t>セキニンシャ</t>
    </rPh>
    <phoneticPr fontId="2"/>
  </si>
  <si>
    <t>郵便番号</t>
    <rPh sb="0" eb="4">
      <t>ユウビンバンゴウ</t>
    </rPh>
    <phoneticPr fontId="2"/>
  </si>
  <si>
    <t>チーム名カナ</t>
    <rPh sb="3" eb="4">
      <t>メイ</t>
    </rPh>
    <phoneticPr fontId="2"/>
  </si>
  <si>
    <t>住所１</t>
    <rPh sb="0" eb="2">
      <t>ジュウショ</t>
    </rPh>
    <phoneticPr fontId="2"/>
  </si>
  <si>
    <t>住所２</t>
    <rPh sb="0" eb="2">
      <t>ジュウショ</t>
    </rPh>
    <phoneticPr fontId="2"/>
  </si>
  <si>
    <t>電話番号</t>
    <rPh sb="0" eb="2">
      <t>デンワ</t>
    </rPh>
    <rPh sb="2" eb="4">
      <t>バンゴウ</t>
    </rPh>
    <phoneticPr fontId="2"/>
  </si>
  <si>
    <t>ＦＡＸ番号</t>
    <rPh sb="3" eb="5">
      <t>バンゴウ</t>
    </rPh>
    <phoneticPr fontId="2"/>
  </si>
  <si>
    <t>メールアドレス</t>
    <phoneticPr fontId="2"/>
  </si>
  <si>
    <t>女子一般</t>
    <rPh sb="0" eb="2">
      <t>ジョシ</t>
    </rPh>
    <rPh sb="2" eb="4">
      <t>イッパン</t>
    </rPh>
    <phoneticPr fontId="2"/>
  </si>
  <si>
    <t>女子招待</t>
    <rPh sb="0" eb="2">
      <t>ジョシ</t>
    </rPh>
    <rPh sb="2" eb="4">
      <t>ショウタイ</t>
    </rPh>
    <phoneticPr fontId="2"/>
  </si>
  <si>
    <t>女子合計</t>
    <rPh sb="0" eb="2">
      <t>ジョシ</t>
    </rPh>
    <rPh sb="2" eb="4">
      <t>ゴウケイ</t>
    </rPh>
    <phoneticPr fontId="2"/>
  </si>
  <si>
    <t>男子一般</t>
    <rPh sb="0" eb="2">
      <t>ダンシ</t>
    </rPh>
    <rPh sb="2" eb="4">
      <t>イッパン</t>
    </rPh>
    <phoneticPr fontId="2"/>
  </si>
  <si>
    <t>男子招待</t>
    <rPh sb="0" eb="2">
      <t>ダンシ</t>
    </rPh>
    <rPh sb="2" eb="4">
      <t>ショウタイ</t>
    </rPh>
    <phoneticPr fontId="2"/>
  </si>
  <si>
    <t>男子合計</t>
    <rPh sb="0" eb="2">
      <t>ダンシ</t>
    </rPh>
    <rPh sb="2" eb="4">
      <t>ゴウケイ</t>
    </rPh>
    <phoneticPr fontId="2"/>
  </si>
  <si>
    <t>参加人数</t>
    <rPh sb="0" eb="2">
      <t>サンカ</t>
    </rPh>
    <rPh sb="2" eb="4">
      <t>ニンズウ</t>
    </rPh>
    <phoneticPr fontId="2"/>
  </si>
  <si>
    <t>男女一般</t>
    <rPh sb="0" eb="2">
      <t>ダンジョ</t>
    </rPh>
    <rPh sb="2" eb="4">
      <t>イッパン</t>
    </rPh>
    <phoneticPr fontId="2"/>
  </si>
  <si>
    <t>男女招待</t>
    <rPh sb="0" eb="2">
      <t>ダンジョ</t>
    </rPh>
    <rPh sb="2" eb="4">
      <t>ショウタイ</t>
    </rPh>
    <phoneticPr fontId="2"/>
  </si>
  <si>
    <t>男女合計</t>
    <rPh sb="0" eb="2">
      <t>ダンジョ</t>
    </rPh>
    <rPh sb="2" eb="4">
      <t>ゴウケイ</t>
    </rPh>
    <phoneticPr fontId="2"/>
  </si>
  <si>
    <t>リレー種目数</t>
    <rPh sb="3" eb="5">
      <t>シュモク</t>
    </rPh>
    <rPh sb="5" eb="6">
      <t>スウ</t>
    </rPh>
    <phoneticPr fontId="2"/>
  </si>
  <si>
    <t>個人種目数</t>
    <rPh sb="0" eb="2">
      <t>コジン</t>
    </rPh>
    <rPh sb="2" eb="4">
      <t>シュモク</t>
    </rPh>
    <rPh sb="4" eb="5">
      <t>スウ</t>
    </rPh>
    <phoneticPr fontId="2"/>
  </si>
  <si>
    <t>女子MR</t>
    <rPh sb="0" eb="2">
      <t>ジョシ</t>
    </rPh>
    <phoneticPr fontId="2"/>
  </si>
  <si>
    <t>女子FR</t>
    <rPh sb="0" eb="2">
      <t>ジョシ</t>
    </rPh>
    <phoneticPr fontId="2"/>
  </si>
  <si>
    <t>男子MR</t>
    <rPh sb="0" eb="2">
      <t>ダンシ</t>
    </rPh>
    <phoneticPr fontId="2"/>
  </si>
  <si>
    <t>男子FR</t>
    <rPh sb="0" eb="2">
      <t>ダンシ</t>
    </rPh>
    <phoneticPr fontId="2"/>
  </si>
  <si>
    <t>混合MR</t>
    <rPh sb="0" eb="2">
      <t>コンゴウ</t>
    </rPh>
    <phoneticPr fontId="2"/>
  </si>
  <si>
    <t>混合FR</t>
    <rPh sb="0" eb="2">
      <t>コンゴウ</t>
    </rPh>
    <phoneticPr fontId="2"/>
  </si>
  <si>
    <t>ランキング</t>
    <phoneticPr fontId="2"/>
  </si>
  <si>
    <t>入金金額</t>
    <rPh sb="0" eb="2">
      <t>ニュウキン</t>
    </rPh>
    <rPh sb="2" eb="4">
      <t>キンガク</t>
    </rPh>
    <phoneticPr fontId="2"/>
  </si>
  <si>
    <t>No</t>
    <phoneticPr fontId="2"/>
  </si>
  <si>
    <t>種　　目</t>
    <rPh sb="0" eb="1">
      <t>タネ</t>
    </rPh>
    <rPh sb="3" eb="4">
      <t>メ</t>
    </rPh>
    <phoneticPr fontId="2"/>
  </si>
  <si>
    <t>社団法人日本フィットネス産業協会</t>
    <rPh sb="0" eb="2">
      <t>シャダン</t>
    </rPh>
    <rPh sb="2" eb="4">
      <t>ホウジン</t>
    </rPh>
    <rPh sb="4" eb="6">
      <t>ニホン</t>
    </rPh>
    <rPh sb="12" eb="14">
      <t>サンギョウ</t>
    </rPh>
    <rPh sb="14" eb="16">
      <t>キョウカイ</t>
    </rPh>
    <phoneticPr fontId="13"/>
  </si>
  <si>
    <t>　　誓　約　書</t>
    <rPh sb="2" eb="3">
      <t>チカイ</t>
    </rPh>
    <rPh sb="4" eb="5">
      <t>ヤク</t>
    </rPh>
    <rPh sb="6" eb="7">
      <t>ショ</t>
    </rPh>
    <phoneticPr fontId="13"/>
  </si>
  <si>
    <t>氏　名</t>
    <rPh sb="0" eb="1">
      <t>シ</t>
    </rPh>
    <rPh sb="2" eb="3">
      <t>メイ</t>
    </rPh>
    <phoneticPr fontId="13"/>
  </si>
  <si>
    <t>氏　名　</t>
    <rPh sb="0" eb="1">
      <t>シ</t>
    </rPh>
    <rPh sb="2" eb="3">
      <t>メイ</t>
    </rPh>
    <phoneticPr fontId="13"/>
  </si>
  <si>
    <t>競技役員資格</t>
    <rPh sb="0" eb="2">
      <t>キョウギ</t>
    </rPh>
    <rPh sb="2" eb="4">
      <t>ヤクイン</t>
    </rPh>
    <rPh sb="4" eb="6">
      <t>シカク</t>
    </rPh>
    <phoneticPr fontId="2"/>
  </si>
  <si>
    <t>競技役員経験</t>
    <rPh sb="0" eb="2">
      <t>キョウギ</t>
    </rPh>
    <rPh sb="2" eb="4">
      <t>ヤクイン</t>
    </rPh>
    <rPh sb="4" eb="6">
      <t>ケイケン</t>
    </rPh>
    <phoneticPr fontId="2"/>
  </si>
  <si>
    <t>役職名</t>
    <rPh sb="0" eb="2">
      <t>ヤクショク</t>
    </rPh>
    <rPh sb="2" eb="3">
      <t>メイ</t>
    </rPh>
    <phoneticPr fontId="2"/>
  </si>
  <si>
    <t>氏名</t>
    <rPh sb="0" eb="2">
      <t>シメイ</t>
    </rPh>
    <phoneticPr fontId="2"/>
  </si>
  <si>
    <t>資格</t>
    <rPh sb="0" eb="2">
      <t>シカク</t>
    </rPh>
    <phoneticPr fontId="2"/>
  </si>
  <si>
    <t>経験</t>
    <rPh sb="0" eb="2">
      <t>ケイケン</t>
    </rPh>
    <phoneticPr fontId="2"/>
  </si>
  <si>
    <t>役職</t>
    <rPh sb="0" eb="2">
      <t>ヤクショク</t>
    </rPh>
    <phoneticPr fontId="2"/>
  </si>
  <si>
    <t>１日目競技役員</t>
    <rPh sb="1" eb="2">
      <t>ニチ</t>
    </rPh>
    <rPh sb="2" eb="3">
      <t>メ</t>
    </rPh>
    <rPh sb="3" eb="5">
      <t>キョウギ</t>
    </rPh>
    <rPh sb="5" eb="7">
      <t>ヤクイン</t>
    </rPh>
    <phoneticPr fontId="2"/>
  </si>
  <si>
    <t>２日目競技役員</t>
    <rPh sb="1" eb="2">
      <t>ニチ</t>
    </rPh>
    <rPh sb="2" eb="3">
      <t>メ</t>
    </rPh>
    <rPh sb="3" eb="5">
      <t>キョウギ</t>
    </rPh>
    <rPh sb="5" eb="7">
      <t>ヤクイン</t>
    </rPh>
    <phoneticPr fontId="2"/>
  </si>
  <si>
    <t>Ｆ Ｉ Ａ マ ス タ ー ズ ス イ ミ ン グ 選 手 権 大 会 ２ ０ １ １</t>
    <rPh sb="26" eb="27">
      <t>セン</t>
    </rPh>
    <rPh sb="28" eb="29">
      <t>テ</t>
    </rPh>
    <rPh sb="30" eb="31">
      <t>ケン</t>
    </rPh>
    <rPh sb="32" eb="33">
      <t>ダイ</t>
    </rPh>
    <rPh sb="34" eb="35">
      <t>カイ</t>
    </rPh>
    <phoneticPr fontId="13"/>
  </si>
  <si>
    <t>－　　　　</t>
    <phoneticPr fontId="13"/>
  </si>
  <si>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</si>
  <si>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</si>
  <si>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</si>
  <si>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</si>
  <si>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</si>
  <si>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</si>
  <si>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</si>
  <si>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氏名カナ</t>
    <rPh sb="0" eb="2">
      <t>シメイ</t>
    </rPh>
    <phoneticPr fontId="2"/>
  </si>
  <si>
    <t>区分No</t>
    <rPh sb="0" eb="2">
      <t>クブン</t>
    </rPh>
    <phoneticPr fontId="2"/>
  </si>
  <si>
    <t>JASF</t>
    <phoneticPr fontId="2"/>
  </si>
  <si>
    <t>登録100</t>
    <rPh sb="0" eb="2">
      <t>トウロク</t>
    </rPh>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</si>
  <si>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</si>
  <si>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</si>
  <si>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</si>
  <si>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</si>
  <si>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</si>
  <si>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</si>
  <si>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エントリータイム</t>
    <phoneticPr fontId="2"/>
  </si>
  <si>
    <t>性別</t>
    <rPh sb="0" eb="2">
      <t>セイベツ</t>
    </rPh>
    <phoneticPr fontId="24"/>
  </si>
  <si>
    <t>チーム名</t>
    <rPh sb="3" eb="4">
      <t>メイ</t>
    </rPh>
    <phoneticPr fontId="24"/>
  </si>
  <si>
    <t>チーム名カナ</t>
    <rPh sb="3" eb="4">
      <t>メイ</t>
    </rPh>
    <phoneticPr fontId="24"/>
  </si>
  <si>
    <t>区分No</t>
    <rPh sb="0" eb="2">
      <t>クブン</t>
    </rPh>
    <phoneticPr fontId="24"/>
  </si>
  <si>
    <t>エントリータイム</t>
    <phoneticPr fontId="24"/>
  </si>
  <si>
    <t>団体番号</t>
    <rPh sb="0" eb="2">
      <t>ダンタイ</t>
    </rPh>
    <rPh sb="2" eb="4">
      <t>バンゴウ</t>
    </rPh>
    <phoneticPr fontId="24"/>
  </si>
  <si>
    <t>オープン</t>
    <phoneticPr fontId="24"/>
  </si>
  <si>
    <t>種目No</t>
    <rPh sb="0" eb="2">
      <t>シュモク</t>
    </rPh>
    <phoneticPr fontId="24"/>
  </si>
  <si>
    <t>距離</t>
    <rPh sb="0" eb="2">
      <t>キョリ</t>
    </rPh>
    <phoneticPr fontId="24"/>
  </si>
  <si>
    <t>泳者1No</t>
    <rPh sb="0" eb="2">
      <t>エイシャ</t>
    </rPh>
    <phoneticPr fontId="24"/>
  </si>
  <si>
    <t>泳者2No</t>
    <rPh sb="0" eb="2">
      <t>エイシャ</t>
    </rPh>
    <phoneticPr fontId="24"/>
  </si>
  <si>
    <t>泳者3No</t>
    <rPh sb="0" eb="2">
      <t>エイシャ</t>
    </rPh>
    <phoneticPr fontId="24"/>
  </si>
  <si>
    <t>泳者4No</t>
    <rPh sb="0" eb="2">
      <t>エイシャ</t>
    </rPh>
    <phoneticPr fontId="24"/>
  </si>
  <si>
    <t>性</t>
    <rPh sb="0" eb="1">
      <t>セイ</t>
    </rPh>
    <phoneticPr fontId="2"/>
  </si>
  <si>
    <t>男子選択用</t>
    <rPh sb="0" eb="2">
      <t>ダンシ</t>
    </rPh>
    <rPh sb="2" eb="5">
      <t>センタクヨウ</t>
    </rPh>
    <phoneticPr fontId="2"/>
  </si>
  <si>
    <t>女子選択用</t>
    <rPh sb="0" eb="2">
      <t>ジョシ</t>
    </rPh>
    <rPh sb="2" eb="5">
      <t>センタクヨウ</t>
    </rPh>
    <phoneticPr fontId="2"/>
  </si>
  <si>
    <t>重複</t>
    <rPh sb="0" eb="2">
      <t>チョウフク</t>
    </rPh>
    <phoneticPr fontId="2"/>
  </si>
  <si>
    <t>選手ID</t>
    <rPh sb="0" eb="2">
      <t>センシュ</t>
    </rPh>
    <phoneticPr fontId="2"/>
  </si>
  <si>
    <t>申込み締切日：</t>
    <rPh sb="0" eb="2">
      <t>モウシコ</t>
    </rPh>
    <rPh sb="3" eb="6">
      <t>シメキリビ</t>
    </rPh>
    <phoneticPr fontId="2"/>
  </si>
  <si>
    <t>申込み開始日：</t>
    <rPh sb="0" eb="2">
      <t>モウシコミ</t>
    </rPh>
    <rPh sb="3" eb="6">
      <t>カイシビ</t>
    </rPh>
    <phoneticPr fontId="2"/>
  </si>
  <si>
    <t>①</t>
    <phoneticPr fontId="2"/>
  </si>
  <si>
    <t>②</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</si>
  <si>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</si>
  <si>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</si>
  <si>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</si>
  <si>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fia2011@tdsystem.co.jp</t>
    <phoneticPr fontId="2"/>
  </si>
  <si>
    <t>年齢</t>
    <rPh sb="0" eb="2">
      <t>ネンレイ</t>
    </rPh>
    <phoneticPr fontId="2"/>
  </si>
  <si>
    <t>氏名カナ</t>
    <rPh sb="0" eb="2">
      <t>シメイ</t>
    </rPh>
    <phoneticPr fontId="2"/>
  </si>
  <si>
    <t>氏名２</t>
    <rPh sb="0" eb="2">
      <t>シメイ</t>
    </rPh>
    <phoneticPr fontId="2"/>
  </si>
  <si>
    <t>Version2</t>
    <phoneticPr fontId="2"/>
  </si>
  <si>
    <t>種目①</t>
    <rPh sb="0" eb="2">
      <t>シュモク</t>
    </rPh>
    <phoneticPr fontId="2"/>
  </si>
  <si>
    <t>種目②</t>
    <rPh sb="0" eb="2">
      <t>シュモク</t>
    </rPh>
    <phoneticPr fontId="2"/>
  </si>
  <si>
    <t>種目③</t>
    <rPh sb="0" eb="2">
      <t>シュモク</t>
    </rPh>
    <phoneticPr fontId="2"/>
  </si>
  <si>
    <t>種目④</t>
    <rPh sb="0" eb="2">
      <t>シュモク</t>
    </rPh>
    <phoneticPr fontId="2"/>
  </si>
  <si>
    <t>1500m 自由形</t>
    <rPh sb="6" eb="9">
      <t>ジユウガタ</t>
    </rPh>
    <phoneticPr fontId="2"/>
  </si>
  <si>
    <t>3000m 自由形</t>
    <rPh sb="6" eb="9">
      <t>ジユウガタ</t>
    </rPh>
    <phoneticPr fontId="2"/>
  </si>
  <si>
    <t xml:space="preserve"> 800m 自由形</t>
    <rPh sb="6" eb="9">
      <t>ジユウガタ</t>
    </rPh>
    <phoneticPr fontId="2"/>
  </si>
  <si>
    <t xml:space="preserve"> 400m 個人メドレー</t>
    <rPh sb="6" eb="8">
      <t>コジン</t>
    </rPh>
    <phoneticPr fontId="2"/>
  </si>
  <si>
    <t>北海道</t>
  </si>
  <si>
    <t>北海道</t>
    <rPh sb="0" eb="3">
      <t>ホッカイドウ</t>
    </rPh>
    <phoneticPr fontId="13"/>
  </si>
  <si>
    <t>青森県</t>
  </si>
  <si>
    <t>東北</t>
    <rPh sb="0" eb="2">
      <t>トウホク</t>
    </rPh>
    <phoneticPr fontId="13"/>
  </si>
  <si>
    <t>秋田県</t>
  </si>
  <si>
    <t>山形県</t>
  </si>
  <si>
    <t>岩手県</t>
  </si>
  <si>
    <t>宮城県</t>
  </si>
  <si>
    <t>福島県</t>
  </si>
  <si>
    <t>群馬県</t>
  </si>
  <si>
    <t>関東</t>
    <rPh sb="0" eb="2">
      <t>カントウ</t>
    </rPh>
    <phoneticPr fontId="13"/>
  </si>
  <si>
    <t>栃木県</t>
  </si>
  <si>
    <t>茨城県</t>
  </si>
  <si>
    <t>千葉県</t>
  </si>
  <si>
    <t>埼玉県</t>
  </si>
  <si>
    <t>東京都</t>
  </si>
  <si>
    <t>神奈川県</t>
  </si>
  <si>
    <t>山梨県</t>
  </si>
  <si>
    <t>長野県</t>
  </si>
  <si>
    <t>信越</t>
    <rPh sb="0" eb="2">
      <t>シンエツ</t>
    </rPh>
    <phoneticPr fontId="13"/>
  </si>
  <si>
    <t>新潟県</t>
  </si>
  <si>
    <t>富山県</t>
  </si>
  <si>
    <t>北陸</t>
    <rPh sb="0" eb="2">
      <t>ホクリク</t>
    </rPh>
    <phoneticPr fontId="13"/>
  </si>
  <si>
    <t>石川県</t>
  </si>
  <si>
    <t>福井県</t>
  </si>
  <si>
    <t>静岡県</t>
  </si>
  <si>
    <t>東海</t>
    <rPh sb="0" eb="2">
      <t>トウカイ</t>
    </rPh>
    <phoneticPr fontId="13"/>
  </si>
  <si>
    <t>愛知県</t>
  </si>
  <si>
    <t>岐阜県</t>
  </si>
  <si>
    <t>三重県</t>
  </si>
  <si>
    <t>滋賀県</t>
  </si>
  <si>
    <t>近畿</t>
    <rPh sb="0" eb="2">
      <t>キンキ</t>
    </rPh>
    <phoneticPr fontId="13"/>
  </si>
  <si>
    <t>京都府</t>
  </si>
  <si>
    <t>大阪府</t>
  </si>
  <si>
    <t>兵庫県</t>
  </si>
  <si>
    <t>奈良県</t>
  </si>
  <si>
    <t>和歌山県</t>
  </si>
  <si>
    <t>岡山県</t>
  </si>
  <si>
    <t>中国</t>
    <rPh sb="0" eb="2">
      <t>チュウゴク</t>
    </rPh>
    <phoneticPr fontId="13"/>
  </si>
  <si>
    <t>広島県</t>
  </si>
  <si>
    <t>山口県</t>
  </si>
  <si>
    <t>島根県</t>
  </si>
  <si>
    <t>鳥取県</t>
  </si>
  <si>
    <t>香川県</t>
  </si>
  <si>
    <t>四国</t>
    <rPh sb="0" eb="2">
      <t>シコク</t>
    </rPh>
    <phoneticPr fontId="13"/>
  </si>
  <si>
    <t>徳島県</t>
  </si>
  <si>
    <t>愛媛県</t>
  </si>
  <si>
    <t>高知県</t>
  </si>
  <si>
    <t>福岡県</t>
  </si>
  <si>
    <t>九州</t>
    <rPh sb="0" eb="2">
      <t>キュウシュウ</t>
    </rPh>
    <phoneticPr fontId="13"/>
  </si>
  <si>
    <t>大分県</t>
  </si>
  <si>
    <t>宮崎県</t>
  </si>
  <si>
    <t>佐賀県</t>
  </si>
  <si>
    <t>長崎県</t>
  </si>
  <si>
    <t>熊本県</t>
  </si>
  <si>
    <t>鹿児島県</t>
  </si>
  <si>
    <t>沖縄県</t>
  </si>
  <si>
    <t>種目料</t>
    <rPh sb="0" eb="2">
      <t>シュモク</t>
    </rPh>
    <rPh sb="2" eb="3">
      <t>リョウ</t>
    </rPh>
    <phoneticPr fontId="2"/>
  </si>
  <si>
    <t>1500円（2000円）</t>
    <rPh sb="4" eb="5">
      <t>エン</t>
    </rPh>
    <rPh sb="10" eb="11">
      <t>エン</t>
    </rPh>
    <phoneticPr fontId="2"/>
  </si>
  <si>
    <t>700円（1200円）</t>
    <rPh sb="3" eb="4">
      <t>エン</t>
    </rPh>
    <rPh sb="9" eb="10">
      <t>エン</t>
    </rPh>
    <phoneticPr fontId="2"/>
  </si>
  <si>
    <t>◎備考</t>
    <rPh sb="1" eb="3">
      <t>ビコウ</t>
    </rPh>
    <phoneticPr fontId="2"/>
  </si>
  <si>
    <t>※500円はクラブの事務手数料としてお納めください。</t>
    <rPh sb="4" eb="5">
      <t>エン</t>
    </rPh>
    <rPh sb="10" eb="12">
      <t>ジム</t>
    </rPh>
    <rPh sb="12" eb="15">
      <t>テスウリョウ</t>
    </rPh>
    <rPh sb="19" eb="20">
      <t>オサ</t>
    </rPh>
    <phoneticPr fontId="2"/>
  </si>
  <si>
    <t>記　録</t>
    <rPh sb="0" eb="1">
      <t>キ</t>
    </rPh>
    <rPh sb="2" eb="3">
      <t>ロク</t>
    </rPh>
    <phoneticPr fontId="2"/>
  </si>
  <si>
    <t>1種目目</t>
    <rPh sb="1" eb="3">
      <t>シュモク</t>
    </rPh>
    <rPh sb="3" eb="4">
      <t>メ</t>
    </rPh>
    <phoneticPr fontId="2"/>
  </si>
  <si>
    <t>2種目以上</t>
    <rPh sb="1" eb="5">
      <t>シュモクイジョウ</t>
    </rPh>
    <phoneticPr fontId="2"/>
  </si>
  <si>
    <t>Sサイズ　身丈66　身巾49　袖丈19</t>
    <phoneticPr fontId="13"/>
  </si>
  <si>
    <t>Mサイズ　身丈70　身巾52　袖丈20</t>
    <phoneticPr fontId="13"/>
  </si>
  <si>
    <t xml:space="preserve">Lサイズ　 身丈74　身巾55　袖丈22
</t>
    <phoneticPr fontId="13"/>
  </si>
  <si>
    <t>第16回
(2011年)</t>
    <rPh sb="0" eb="1">
      <t>ダイ</t>
    </rPh>
    <rPh sb="3" eb="4">
      <t>カイ</t>
    </rPh>
    <rPh sb="10" eb="11">
      <t>ネン</t>
    </rPh>
    <phoneticPr fontId="13"/>
  </si>
  <si>
    <t>800m自由形</t>
    <rPh sb="4" eb="7">
      <t>ジユウガタ</t>
    </rPh>
    <phoneticPr fontId="13"/>
  </si>
  <si>
    <t>1500m自由形</t>
    <rPh sb="5" eb="8">
      <t>ジユウガタ</t>
    </rPh>
    <phoneticPr fontId="13"/>
  </si>
  <si>
    <t>3000m自由形</t>
    <rPh sb="5" eb="8">
      <t>ジユウガタ</t>
    </rPh>
    <phoneticPr fontId="13"/>
  </si>
  <si>
    <t>400m個人メ</t>
    <rPh sb="4" eb="6">
      <t>コジン</t>
    </rPh>
    <phoneticPr fontId="13"/>
  </si>
  <si>
    <t>第15回
(2010年)</t>
    <rPh sb="0" eb="1">
      <t>ダイ</t>
    </rPh>
    <rPh sb="3" eb="4">
      <t>カイ</t>
    </rPh>
    <rPh sb="10" eb="11">
      <t>ネン</t>
    </rPh>
    <phoneticPr fontId="13"/>
  </si>
  <si>
    <t>第14回
(2009年)</t>
    <rPh sb="0" eb="1">
      <t>ダイ</t>
    </rPh>
    <rPh sb="3" eb="4">
      <t>カイ</t>
    </rPh>
    <rPh sb="10" eb="11">
      <t>ネン</t>
    </rPh>
    <phoneticPr fontId="13"/>
  </si>
  <si>
    <t>第13回
(2008年)</t>
    <rPh sb="0" eb="1">
      <t>ダイ</t>
    </rPh>
    <rPh sb="3" eb="4">
      <t>カイ</t>
    </rPh>
    <rPh sb="10" eb="11">
      <t>ネン</t>
    </rPh>
    <phoneticPr fontId="13"/>
  </si>
  <si>
    <t>第12回
(2007年)</t>
    <rPh sb="0" eb="1">
      <t>ダイ</t>
    </rPh>
    <rPh sb="3" eb="4">
      <t>カイ</t>
    </rPh>
    <rPh sb="10" eb="11">
      <t>ネン</t>
    </rPh>
    <phoneticPr fontId="13"/>
  </si>
  <si>
    <t>第11回
(2006年)</t>
    <rPh sb="0" eb="1">
      <t>ダイ</t>
    </rPh>
    <rPh sb="3" eb="4">
      <t>カイ</t>
    </rPh>
    <rPh sb="10" eb="11">
      <t>ネン</t>
    </rPh>
    <phoneticPr fontId="13"/>
  </si>
  <si>
    <t>第10回
(2005年)</t>
    <rPh sb="0" eb="1">
      <t>ダイ</t>
    </rPh>
    <rPh sb="3" eb="4">
      <t>カイ</t>
    </rPh>
    <rPh sb="10" eb="11">
      <t>ネン</t>
    </rPh>
    <phoneticPr fontId="13"/>
  </si>
  <si>
    <t>第９回
(2004年)</t>
    <rPh sb="0" eb="1">
      <t>ダイ</t>
    </rPh>
    <rPh sb="2" eb="3">
      <t>カイ</t>
    </rPh>
    <rPh sb="9" eb="10">
      <t>ネン</t>
    </rPh>
    <phoneticPr fontId="13"/>
  </si>
  <si>
    <t>第８回
(2003年)</t>
    <rPh sb="0" eb="1">
      <t>ダイ</t>
    </rPh>
    <rPh sb="2" eb="3">
      <t>カイ</t>
    </rPh>
    <rPh sb="9" eb="10">
      <t>ネン</t>
    </rPh>
    <phoneticPr fontId="13"/>
  </si>
  <si>
    <t>第７回
(2002年)</t>
    <rPh sb="0" eb="1">
      <t>ダイ</t>
    </rPh>
    <rPh sb="2" eb="3">
      <t>カイ</t>
    </rPh>
    <rPh sb="9" eb="10">
      <t>ネン</t>
    </rPh>
    <phoneticPr fontId="13"/>
  </si>
  <si>
    <t>第６回
(2001年)</t>
    <rPh sb="0" eb="1">
      <t>ダイ</t>
    </rPh>
    <rPh sb="2" eb="3">
      <t>カイ</t>
    </rPh>
    <rPh sb="9" eb="10">
      <t>ネン</t>
    </rPh>
    <phoneticPr fontId="13"/>
  </si>
  <si>
    <t>第５回
(2000年)</t>
    <rPh sb="0" eb="1">
      <t>ダイ</t>
    </rPh>
    <rPh sb="2" eb="3">
      <t>カイ</t>
    </rPh>
    <rPh sb="9" eb="10">
      <t>ネン</t>
    </rPh>
    <phoneticPr fontId="13"/>
  </si>
  <si>
    <t>第４回
(1999年)</t>
    <rPh sb="0" eb="1">
      <t>ダイ</t>
    </rPh>
    <rPh sb="2" eb="3">
      <t>カイ</t>
    </rPh>
    <rPh sb="9" eb="10">
      <t>ネン</t>
    </rPh>
    <phoneticPr fontId="13"/>
  </si>
  <si>
    <t>第３回
(1998年)</t>
    <rPh sb="0" eb="1">
      <t>ダイ</t>
    </rPh>
    <rPh sb="2" eb="3">
      <t>カイ</t>
    </rPh>
    <rPh sb="9" eb="10">
      <t>ネン</t>
    </rPh>
    <phoneticPr fontId="13"/>
  </si>
  <si>
    <t>第３回
（1998年)</t>
    <rPh sb="0" eb="1">
      <t>ダイ</t>
    </rPh>
    <rPh sb="2" eb="3">
      <t>カイ</t>
    </rPh>
    <rPh sb="9" eb="10">
      <t>ネン</t>
    </rPh>
    <phoneticPr fontId="13"/>
  </si>
  <si>
    <t>第２回
(1997年)</t>
    <rPh sb="0" eb="1">
      <t>ダイ</t>
    </rPh>
    <rPh sb="2" eb="3">
      <t>カイ</t>
    </rPh>
    <rPh sb="9" eb="10">
      <t>ネン</t>
    </rPh>
    <phoneticPr fontId="13"/>
  </si>
  <si>
    <t>第２回
（1997年)</t>
    <rPh sb="0" eb="1">
      <t>ダイ</t>
    </rPh>
    <rPh sb="2" eb="3">
      <t>カイ</t>
    </rPh>
    <rPh sb="9" eb="10">
      <t>ネン</t>
    </rPh>
    <phoneticPr fontId="13"/>
  </si>
  <si>
    <t>第１回
(1996年)</t>
    <rPh sb="0" eb="1">
      <t>ダイ</t>
    </rPh>
    <rPh sb="2" eb="3">
      <t>カイ</t>
    </rPh>
    <rPh sb="9" eb="10">
      <t>ネン</t>
    </rPh>
    <phoneticPr fontId="13"/>
  </si>
  <si>
    <t>第１回
（1996年)</t>
    <rPh sb="0" eb="1">
      <t>ダイ</t>
    </rPh>
    <rPh sb="2" eb="3">
      <t>カイ</t>
    </rPh>
    <rPh sb="9" eb="10">
      <t>ネン</t>
    </rPh>
    <phoneticPr fontId="13"/>
  </si>
  <si>
    <t>確　　認</t>
    <rPh sb="0" eb="1">
      <t>アキラ</t>
    </rPh>
    <rPh sb="3" eb="4">
      <t>シノブ</t>
    </rPh>
    <phoneticPr fontId="13"/>
  </si>
  <si>
    <t>JSCAマスターズ水泳通信記録会　連続出場申込書</t>
    <phoneticPr fontId="13"/>
  </si>
  <si>
    <t>第17回
(2012年)</t>
    <rPh sb="0" eb="1">
      <t>ダイ</t>
    </rPh>
    <rPh sb="3" eb="4">
      <t>カイ</t>
    </rPh>
    <rPh sb="10" eb="11">
      <t>ネン</t>
    </rPh>
    <phoneticPr fontId="13"/>
  </si>
  <si>
    <t>会場：各クラブ</t>
    <rPh sb="0" eb="2">
      <t>カイジョウ</t>
    </rPh>
    <rPh sb="3" eb="4">
      <t>カク</t>
    </rPh>
    <phoneticPr fontId="2"/>
  </si>
  <si>
    <t>※必ず、種目①から左詰めで順番に入力してください。</t>
    <rPh sb="1" eb="2">
      <t>カナラ</t>
    </rPh>
    <rPh sb="4" eb="6">
      <t>シュモク</t>
    </rPh>
    <rPh sb="9" eb="11">
      <t>ヒダリヅ</t>
    </rPh>
    <rPh sb="13" eb="15">
      <t>ジュンバン</t>
    </rPh>
    <rPh sb="16" eb="18">
      <t>ニュウリョク</t>
    </rPh>
    <phoneticPr fontId="2"/>
  </si>
  <si>
    <t>第18回
(2013年)</t>
    <rPh sb="0" eb="1">
      <t>ダイ</t>
    </rPh>
    <rPh sb="3" eb="4">
      <t>カイ</t>
    </rPh>
    <rPh sb="10" eb="11">
      <t>ネン</t>
    </rPh>
    <phoneticPr fontId="13"/>
  </si>
  <si>
    <t xml:space="preserve">LLサイズ　 身丈78　身巾58　袖丈24
</t>
    <phoneticPr fontId="13"/>
  </si>
  <si>
    <t>第19回
(2014年)</t>
    <rPh sb="0" eb="1">
      <t>ダイ</t>
    </rPh>
    <rPh sb="3" eb="4">
      <t>カイ</t>
    </rPh>
    <rPh sb="10" eb="11">
      <t>ネン</t>
    </rPh>
    <phoneticPr fontId="13"/>
  </si>
  <si>
    <t>第20回
(2015年)</t>
    <rPh sb="0" eb="1">
      <t>ダイ</t>
    </rPh>
    <rPh sb="3" eb="4">
      <t>カイ</t>
    </rPh>
    <rPh sb="10" eb="11">
      <t>ネン</t>
    </rPh>
    <phoneticPr fontId="13"/>
  </si>
  <si>
    <t>JSCAマスターズ水泳通信記録会　連続出場申込書</t>
  </si>
  <si>
    <t/>
  </si>
  <si>
    <t>第21回
(2016年)</t>
    <rPh sb="0" eb="1">
      <t>ダイ</t>
    </rPh>
    <rPh sb="3" eb="4">
      <t>カイ</t>
    </rPh>
    <rPh sb="10" eb="11">
      <t>ネン</t>
    </rPh>
    <phoneticPr fontId="13"/>
  </si>
  <si>
    <t>第22回
(2017年)</t>
    <rPh sb="0" eb="1">
      <t>ダイ</t>
    </rPh>
    <rPh sb="3" eb="4">
      <t>カイ</t>
    </rPh>
    <rPh sb="10" eb="11">
      <t>ネン</t>
    </rPh>
    <phoneticPr fontId="13"/>
  </si>
  <si>
    <t>第23回
(2018年)</t>
    <rPh sb="0" eb="1">
      <t>ダイ</t>
    </rPh>
    <rPh sb="3" eb="4">
      <t>カイ</t>
    </rPh>
    <rPh sb="10" eb="11">
      <t>ネン</t>
    </rPh>
    <phoneticPr fontId="13"/>
  </si>
  <si>
    <t>第24回
(2019年)</t>
    <rPh sb="0" eb="1">
      <t>ダイ</t>
    </rPh>
    <rPh sb="3" eb="4">
      <t>カイ</t>
    </rPh>
    <rPh sb="10" eb="11">
      <t>ネン</t>
    </rPh>
    <phoneticPr fontId="13"/>
  </si>
  <si>
    <t>第25回
(2020年)</t>
    <rPh sb="0" eb="1">
      <t>ダイ</t>
    </rPh>
    <rPh sb="3" eb="4">
      <t>カイ</t>
    </rPh>
    <rPh sb="10" eb="11">
      <t>ネン</t>
    </rPh>
    <phoneticPr fontId="13"/>
  </si>
  <si>
    <t>第26回
(2021年)</t>
    <rPh sb="0" eb="1">
      <t>ダイ</t>
    </rPh>
    <rPh sb="3" eb="4">
      <t>カイ</t>
    </rPh>
    <rPh sb="10" eb="11">
      <t>ネン</t>
    </rPh>
    <phoneticPr fontId="13"/>
  </si>
  <si>
    <t>第27回
(2022年)</t>
    <rPh sb="0" eb="1">
      <t>ダイ</t>
    </rPh>
    <rPh sb="3" eb="4">
      <t>カイ</t>
    </rPh>
    <rPh sb="10" eb="11">
      <t>ネン</t>
    </rPh>
    <phoneticPr fontId="13"/>
  </si>
  <si>
    <t>第28回
(2023年)</t>
    <rPh sb="0" eb="1">
      <t>ダイ</t>
    </rPh>
    <rPh sb="3" eb="4">
      <t>カイ</t>
    </rPh>
    <rPh sb="10" eb="11">
      <t>ネン</t>
    </rPh>
    <phoneticPr fontId="13"/>
  </si>
  <si>
    <t>第29回
(2024年)</t>
    <rPh sb="0" eb="1">
      <t>ダイ</t>
    </rPh>
    <rPh sb="3" eb="4">
      <t>カイ</t>
    </rPh>
    <rPh sb="10" eb="11">
      <t>ネン</t>
    </rPh>
    <phoneticPr fontId="13"/>
  </si>
  <si>
    <t>第30回ＪＳＣＡマスターズ水泳通信記録会</t>
    <rPh sb="0" eb="1">
      <t>ダイ</t>
    </rPh>
    <rPh sb="3" eb="4">
      <t>カイ</t>
    </rPh>
    <rPh sb="13" eb="15">
      <t>スイエイ</t>
    </rPh>
    <rPh sb="15" eb="17">
      <t>ツウシン</t>
    </rPh>
    <rPh sb="17" eb="19">
      <t>キロク</t>
    </rPh>
    <rPh sb="19" eb="20">
      <t>カイ</t>
    </rPh>
    <phoneticPr fontId="2"/>
  </si>
  <si>
    <t>期日：2025年1月1日～2月28日</t>
    <rPh sb="0" eb="2">
      <t>キジツ</t>
    </rPh>
    <rPh sb="7" eb="8">
      <t>ネン</t>
    </rPh>
    <rPh sb="9" eb="10">
      <t>ガツ</t>
    </rPh>
    <rPh sb="11" eb="12">
      <t>ニチ</t>
    </rPh>
    <rPh sb="14" eb="15">
      <t>ガツ</t>
    </rPh>
    <rPh sb="17" eb="18">
      <t>ニチ</t>
    </rPh>
    <phoneticPr fontId="2"/>
  </si>
  <si>
    <t>『１０回、２０回、３０回の連続出場者をご入力ください。１０回、２０回、３０回の連続出場に満たない方は入力をしないでください。締切り以降の申請は受付いたしません。』</t>
    <rPh sb="7" eb="8">
      <t>カイ</t>
    </rPh>
    <rPh sb="11" eb="12">
      <t>カイ</t>
    </rPh>
    <rPh sb="33" eb="34">
      <t>カイ</t>
    </rPh>
    <rPh sb="37" eb="38">
      <t>カイ</t>
    </rPh>
    <phoneticPr fontId="13"/>
  </si>
  <si>
    <t>第30回
(2025年)</t>
    <rPh sb="0" eb="1">
      <t>ダイ</t>
    </rPh>
    <rPh sb="3" eb="4">
      <t>カイ</t>
    </rPh>
    <rPh sb="10" eb="11">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</si>
</sst>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yyyy/mm/dd"/>
    <numFmt numFmtId="178" formatCode="[&lt;100]0.00;0&quot;:&quot;00.00"/>
    <numFmt numFmtId="179" formatCode="0&quot;歳&quot;"/>
    <numFmt numFmtId="180" formatCode="#,##0&quot;円&quot;"/>
    <numFmt numFmtId="181" formatCode="0&quot;名&quot;"/>
    <numFmt numFmtId="182" formatCode="0&quot;種目&quot;"/>
    <numFmt numFmtId="183" formatCode="0&quot; 種目&quot;"/>
    <numFmt numFmtId="184" formatCode="[$-411]ggge&quot;年&quot;m&quot;月&quot;d&quot;日&quot;;@"/>
    <numFmt numFmtId="185" formatCode="d"/>
    <numFmt numFmtId="186" formatCode="&quot; &quot;@"/>
    <numFmt numFmtId="187" formatCode="0&quot;種&quot;&quot;目&quot;"/>
    <numFmt numFmtId="188" formatCode="@&quot; &quot;"/>
    <numFmt numFmtId="189" formatCode="0&quot;:&quot;00.00&quot; &quot;"/>
  </numFmts>
  <fonts count="37">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b/>
      <sz val="18"/>
      <name val="ＭＳ 明朝"/>
      <family val="1"/>
      <charset val="128"/>
    </font>
    <font>
      <b/>
      <sz val="14"/>
      <name val="ＭＳ 明朝"/>
      <family val="1"/>
      <charset val="128"/>
    </font>
    <font>
      <b/>
      <sz val="15"/>
      <name val="ＭＳ 明朝"/>
      <family val="1"/>
      <charset val="128"/>
    </font>
    <font>
      <b/>
      <sz val="9"/>
      <name val="ＭＳ 明朝"/>
      <family val="1"/>
      <charset val="128"/>
    </font>
    <font>
      <sz val="10"/>
      <color indexed="10"/>
      <name val="ＭＳ 明朝"/>
      <family val="1"/>
      <charset val="128"/>
    </font>
    <font>
      <b/>
      <sz val="10"/>
      <color indexed="10"/>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4"/>
      <name val="ＭＳ Ｐゴシック"/>
      <family val="3"/>
      <charset val="128"/>
    </font>
    <font>
      <sz val="9"/>
      <name val="ＭＳ Ｐ明朝"/>
      <family val="1"/>
      <charset val="128"/>
    </font>
    <font>
      <sz val="10"/>
      <name val="ＭＳ Ｐ明朝"/>
      <family val="1"/>
      <charset val="128"/>
    </font>
    <font>
      <sz val="18"/>
      <name val="ＭＳ 明朝"/>
      <family val="1"/>
      <charset val="128"/>
    </font>
    <font>
      <sz val="9"/>
      <name val="ＭＳ 明朝"/>
      <family val="1"/>
      <charset val="128"/>
    </font>
    <font>
      <b/>
      <sz val="14"/>
      <name val="ＭＳ Ｐゴシック"/>
      <family val="3"/>
      <charset val="128"/>
    </font>
    <font>
      <b/>
      <sz val="14"/>
      <color indexed="10"/>
      <name val="ＭＳ ゴシック"/>
      <family val="3"/>
      <charset val="128"/>
    </font>
    <font>
      <sz val="11"/>
      <name val="ＭＳ 明朝"/>
      <family val="1"/>
      <charset val="128"/>
    </font>
    <font>
      <sz val="6"/>
      <name val="ＭＳ Ｐゴシック"/>
      <family val="3"/>
      <charset val="128"/>
    </font>
    <font>
      <sz val="10"/>
      <color theme="1"/>
      <name val="ＭＳ Ｐ明朝"/>
      <family val="1"/>
      <charset val="128"/>
    </font>
    <font>
      <sz val="14"/>
      <name val="ＭＳ 明朝"/>
      <family val="1"/>
      <charset val="128"/>
    </font>
    <font>
      <b/>
      <sz val="16"/>
      <name val="ＭＳ ゴシック"/>
      <family val="3"/>
      <charset val="128"/>
    </font>
    <font>
      <sz val="11"/>
      <color rgb="FFFF0000"/>
      <name val="MS UI Gothic"/>
      <family val="3"/>
      <charset val="128"/>
    </font>
    <font>
      <b/>
      <sz val="18"/>
      <name val="ＭＳ ゴシック"/>
      <family val="3"/>
      <charset val="128"/>
    </font>
    <font>
      <b/>
      <sz val="12"/>
      <name val="ＭＳ ゴシック"/>
      <family val="3"/>
      <charset val="128"/>
    </font>
    <font>
      <sz val="8"/>
      <name val="ＭＳ ゴシック"/>
      <family val="3"/>
      <charset val="128"/>
    </font>
    <font>
      <sz val="13"/>
      <name val="ＭＳ 明朝"/>
      <family val="1"/>
      <charset val="128"/>
    </font>
    <font>
      <u/>
      <sz val="10"/>
      <color theme="10"/>
      <name val="ＭＳ 明朝"/>
      <family val="1"/>
      <charset val="128"/>
    </font>
    <font>
      <b/>
      <sz val="12"/>
      <color rgb="FFFF0000"/>
      <name val="ＭＳ 明朝"/>
      <family val="1"/>
      <charset val="128"/>
    </font>
    <font>
      <b/>
      <sz val="12"/>
      <color theme="0"/>
      <name val="ＭＳ 明朝"/>
      <family val="1"/>
      <charset val="128"/>
    </font>
    <font>
      <b/>
      <sz val="16"/>
      <color theme="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rgb="FFFFFF99"/>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12" fillId="0" borderId="0"/>
    <xf numFmtId="0" fontId="12" fillId="0" borderId="0">
      <alignment vertical="center"/>
    </xf>
    <xf numFmtId="0" fontId="33" fillId="0" borderId="0" applyNumberFormat="0" applyFill="0" applyBorder="0" applyAlignment="0" applyProtection="0">
      <alignment vertical="center"/>
    </xf>
  </cellStyleXfs>
  <cellXfs count="263">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center" vertical="center"/>
    </xf>
    <xf numFmtId="178" fontId="3" fillId="0" borderId="0" xfId="0" applyNumberFormat="1" applyFont="1">
      <alignment vertical="center"/>
    </xf>
    <xf numFmtId="1" fontId="3" fillId="0" borderId="0" xfId="0" applyNumberFormat="1" applyFont="1">
      <alignment vertical="center"/>
    </xf>
    <xf numFmtId="0" fontId="7"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3" xfId="0" applyFont="1" applyBorder="1" applyAlignment="1">
      <alignment horizontal="left" vertical="center"/>
    </xf>
    <xf numFmtId="0" fontId="0" fillId="0" borderId="1" xfId="0" applyBorder="1">
      <alignment vertical="center"/>
    </xf>
    <xf numFmtId="179" fontId="0" fillId="0" borderId="1" xfId="0" applyNumberForma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6" xfId="0" applyBorder="1">
      <alignment vertical="center"/>
    </xf>
    <xf numFmtId="179" fontId="0" fillId="0" borderId="6" xfId="0" applyNumberFormat="1" applyBorder="1" applyAlignment="1">
      <alignment horizontal="center" vertical="center"/>
    </xf>
    <xf numFmtId="178" fontId="0" fillId="0" borderId="0" xfId="0" applyNumberFormat="1">
      <alignment vertical="center"/>
    </xf>
    <xf numFmtId="0" fontId="0" fillId="0" borderId="0" xfId="0" applyAlignment="1">
      <alignment vertical="center" shrinkToFit="1"/>
    </xf>
    <xf numFmtId="0" fontId="5" fillId="0" borderId="3" xfId="0" applyFont="1" applyBorder="1" applyAlignment="1">
      <alignment horizontal="left" vertical="center"/>
    </xf>
    <xf numFmtId="0" fontId="0" fillId="0" borderId="7" xfId="0" applyBorder="1">
      <alignment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9" fillId="0" borderId="0" xfId="0" applyFont="1" applyAlignment="1">
      <alignment horizontal="right" vertical="center"/>
    </xf>
    <xf numFmtId="14" fontId="6" fillId="0" borderId="0" xfId="0" applyNumberFormat="1" applyFont="1">
      <alignment vertical="center"/>
    </xf>
    <xf numFmtId="14" fontId="3" fillId="0" borderId="0" xfId="0" applyNumberFormat="1" applyFont="1">
      <alignment vertical="center"/>
    </xf>
    <xf numFmtId="0" fontId="4" fillId="0" borderId="0" xfId="0" applyFont="1" applyAlignment="1">
      <alignment horizontal="left" vertical="center"/>
    </xf>
    <xf numFmtId="184" fontId="5" fillId="0" borderId="0" xfId="0" applyNumberFormat="1" applyFont="1" applyAlignment="1">
      <alignment vertical="center" shrinkToFit="1"/>
    </xf>
    <xf numFmtId="0" fontId="10" fillId="0" borderId="8" xfId="0" applyFont="1" applyBorder="1" applyAlignment="1">
      <alignment vertical="center" shrinkToFit="1"/>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9" xfId="0" applyFont="1" applyBorder="1">
      <alignment vertical="center"/>
    </xf>
    <xf numFmtId="0" fontId="11" fillId="0" borderId="0" xfId="0" applyFont="1">
      <alignment vertical="center"/>
    </xf>
    <xf numFmtId="1" fontId="0" fillId="0" borderId="0" xfId="0" applyNumberFormat="1">
      <alignment vertical="center"/>
    </xf>
    <xf numFmtId="49" fontId="0" fillId="0" borderId="0" xfId="0" applyNumberFormat="1">
      <alignment vertical="center"/>
    </xf>
    <xf numFmtId="0" fontId="12" fillId="0" borderId="0" xfId="1"/>
    <xf numFmtId="0" fontId="14" fillId="0" borderId="0" xfId="1" applyFont="1"/>
    <xf numFmtId="0" fontId="15" fillId="0" borderId="0" xfId="1" applyFont="1" applyAlignment="1">
      <alignment horizontal="center" vertical="center"/>
    </xf>
    <xf numFmtId="0" fontId="14" fillId="0" borderId="0" xfId="1" applyFont="1" applyAlignment="1">
      <alignment horizontal="left"/>
    </xf>
    <xf numFmtId="0" fontId="16" fillId="0" borderId="0" xfId="1" applyFont="1" applyAlignment="1">
      <alignment horizontal="center"/>
    </xf>
    <xf numFmtId="0" fontId="16" fillId="0" borderId="0" xfId="1" applyFont="1" applyAlignment="1">
      <alignment horizontal="left"/>
    </xf>
    <xf numFmtId="0" fontId="12" fillId="0" borderId="10" xfId="1" applyBorder="1" applyAlignment="1">
      <alignment horizontal="center"/>
    </xf>
    <xf numFmtId="0" fontId="12" fillId="0" borderId="11" xfId="1" applyBorder="1" applyAlignment="1">
      <alignment horizontal="center"/>
    </xf>
    <xf numFmtId="0" fontId="12" fillId="0" borderId="12" xfId="1" applyBorder="1" applyAlignment="1">
      <alignment horizontal="center"/>
    </xf>
    <xf numFmtId="0" fontId="12" fillId="0" borderId="13" xfId="1" applyBorder="1" applyAlignment="1">
      <alignment horizontal="center"/>
    </xf>
    <xf numFmtId="0" fontId="12" fillId="0" borderId="14" xfId="1" applyBorder="1"/>
    <xf numFmtId="0" fontId="12" fillId="0" borderId="14" xfId="1" applyBorder="1" applyAlignment="1">
      <alignment horizontal="center"/>
    </xf>
    <xf numFmtId="0" fontId="12" fillId="0" borderId="15" xfId="1" applyBorder="1"/>
    <xf numFmtId="0" fontId="12" fillId="0" borderId="16" xfId="1" applyBorder="1" applyAlignment="1">
      <alignment horizontal="center"/>
    </xf>
    <xf numFmtId="0" fontId="12" fillId="0" borderId="17" xfId="1" applyBorder="1"/>
    <xf numFmtId="0" fontId="12" fillId="0" borderId="17" xfId="1" applyBorder="1" applyAlignment="1">
      <alignment horizontal="center"/>
    </xf>
    <xf numFmtId="0" fontId="12" fillId="0" borderId="18" xfId="1" applyBorder="1"/>
    <xf numFmtId="0" fontId="12" fillId="0" borderId="0" xfId="1" applyAlignment="1">
      <alignment horizontal="right"/>
    </xf>
    <xf numFmtId="0" fontId="14" fillId="0" borderId="3" xfId="1" applyFont="1" applyBorder="1"/>
    <xf numFmtId="0" fontId="14" fillId="0" borderId="16" xfId="1" applyFont="1" applyBorder="1" applyAlignment="1">
      <alignment horizontal="center"/>
    </xf>
    <xf numFmtId="0" fontId="14" fillId="0" borderId="17" xfId="1" applyFont="1" applyBorder="1"/>
    <xf numFmtId="0" fontId="14" fillId="0" borderId="17" xfId="1" applyFont="1" applyBorder="1" applyAlignment="1">
      <alignment horizontal="center"/>
    </xf>
    <xf numFmtId="0" fontId="14" fillId="0" borderId="18" xfId="1" applyFont="1" applyBorder="1"/>
    <xf numFmtId="0" fontId="14" fillId="0" borderId="2" xfId="1" applyFont="1" applyBorder="1"/>
    <xf numFmtId="0" fontId="14" fillId="0" borderId="19" xfId="1" applyFont="1" applyBorder="1" applyAlignment="1">
      <alignment horizontal="center"/>
    </xf>
    <xf numFmtId="0" fontId="14" fillId="0" borderId="20" xfId="1" applyFont="1" applyBorder="1"/>
    <xf numFmtId="0" fontId="14" fillId="0" borderId="20" xfId="1" applyFont="1" applyBorder="1" applyAlignment="1">
      <alignment horizontal="center"/>
    </xf>
    <xf numFmtId="0" fontId="14" fillId="0" borderId="21" xfId="1" applyFont="1" applyBorder="1"/>
    <xf numFmtId="0" fontId="17" fillId="0" borderId="0" xfId="1" applyFont="1" applyAlignment="1">
      <alignment horizontal="center" vertical="center"/>
    </xf>
    <xf numFmtId="0" fontId="17" fillId="0" borderId="0" xfId="1" applyFont="1" applyAlignment="1">
      <alignment horizontal="left" vertical="center"/>
    </xf>
    <xf numFmtId="0" fontId="18" fillId="0" borderId="0" xfId="1" applyFont="1" applyAlignment="1">
      <alignment horizontal="left" vertical="center"/>
    </xf>
    <xf numFmtId="185" fontId="6" fillId="0" borderId="0" xfId="0" applyNumberFormat="1" applyFont="1" applyAlignment="1">
      <alignment horizontal="right" vertical="center"/>
    </xf>
    <xf numFmtId="177"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177"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Protection="1">
      <alignment vertical="center"/>
      <protection locked="0"/>
    </xf>
    <xf numFmtId="178" fontId="0" fillId="3" borderId="1" xfId="0" applyNumberFormat="1" applyFill="1" applyBorder="1" applyProtection="1">
      <alignment vertical="center"/>
      <protection locked="0"/>
    </xf>
    <xf numFmtId="0" fontId="0" fillId="3" borderId="1" xfId="0" applyFill="1" applyBorder="1" applyAlignment="1" applyProtection="1">
      <alignment vertical="center" shrinkToFit="1"/>
      <protection locked="0"/>
    </xf>
    <xf numFmtId="178" fontId="0" fillId="4" borderId="1" xfId="0" applyNumberFormat="1" applyFill="1" applyBorder="1" applyProtection="1">
      <alignment vertical="center"/>
      <protection locked="0"/>
    </xf>
    <xf numFmtId="0" fontId="0" fillId="4" borderId="1" xfId="0" applyFill="1" applyBorder="1" applyAlignment="1" applyProtection="1">
      <alignment vertical="center" shrinkToFit="1"/>
      <protection locked="0"/>
    </xf>
    <xf numFmtId="178" fontId="0" fillId="2" borderId="1" xfId="0" applyNumberFormat="1" applyFill="1" applyBorder="1" applyProtection="1">
      <alignment vertical="center"/>
      <protection locked="0"/>
    </xf>
    <xf numFmtId="0" fontId="0" fillId="2" borderId="1" xfId="0" applyFill="1" applyBorder="1" applyAlignment="1" applyProtection="1">
      <alignment vertical="center" shrinkToFit="1"/>
      <protection locked="0"/>
    </xf>
    <xf numFmtId="180" fontId="3" fillId="0" borderId="0" xfId="0" applyNumberFormat="1" applyFont="1" applyAlignment="1">
      <alignment horizontal="right" vertical="center"/>
    </xf>
    <xf numFmtId="0" fontId="3" fillId="0" borderId="22" xfId="0" applyFont="1" applyBorder="1">
      <alignment vertical="center"/>
    </xf>
    <xf numFmtId="0" fontId="3" fillId="0" borderId="6" xfId="0" applyFont="1" applyBorder="1">
      <alignment vertical="center"/>
    </xf>
    <xf numFmtId="14" fontId="6" fillId="0" borderId="6" xfId="0" applyNumberFormat="1" applyFont="1" applyBorder="1">
      <alignment vertical="center"/>
    </xf>
    <xf numFmtId="0" fontId="3" fillId="0" borderId="23" xfId="0" applyFont="1" applyBorder="1">
      <alignment vertical="center"/>
    </xf>
    <xf numFmtId="0" fontId="3" fillId="0" borderId="8" xfId="0" applyFont="1" applyBorder="1">
      <alignment vertical="center"/>
    </xf>
    <xf numFmtId="0" fontId="3" fillId="0" borderId="24" xfId="0" applyFont="1" applyBorder="1">
      <alignment vertical="center"/>
    </xf>
    <xf numFmtId="0" fontId="6" fillId="0" borderId="0" xfId="0" applyFont="1">
      <alignment vertical="center"/>
    </xf>
    <xf numFmtId="0" fontId="5" fillId="0" borderId="2"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3" fillId="0" borderId="0" xfId="0" applyFont="1" applyAlignment="1">
      <alignment horizontal="right" vertical="center"/>
    </xf>
    <xf numFmtId="0" fontId="20" fillId="0" borderId="0" xfId="0" applyFont="1">
      <alignment vertical="center"/>
    </xf>
    <xf numFmtId="179" fontId="0" fillId="0" borderId="0" xfId="0" applyNumberFormat="1" applyAlignment="1">
      <alignment horizontal="center" vertical="center"/>
    </xf>
    <xf numFmtId="179" fontId="0" fillId="0" borderId="0" xfId="0" applyNumberFormat="1">
      <alignment vertical="center"/>
    </xf>
    <xf numFmtId="176" fontId="0" fillId="0" borderId="0" xfId="0" applyNumberFormat="1" applyAlignment="1">
      <alignment horizontal="center" vertical="center"/>
    </xf>
    <xf numFmtId="56" fontId="0" fillId="0" borderId="0" xfId="0" applyNumberFormat="1">
      <alignment vertical="center"/>
    </xf>
    <xf numFmtId="0" fontId="3" fillId="0" borderId="1" xfId="0" applyFont="1" applyBorder="1" applyAlignment="1">
      <alignment horizontal="center" vertical="center" shrinkToFit="1"/>
    </xf>
    <xf numFmtId="0" fontId="16" fillId="0" borderId="0" xfId="1" applyFont="1"/>
    <xf numFmtId="0" fontId="21" fillId="0" borderId="0" xfId="1" applyFont="1" applyAlignment="1">
      <alignment horizontal="left"/>
    </xf>
    <xf numFmtId="0" fontId="4" fillId="0" borderId="0" xfId="0" applyFont="1" applyAlignment="1">
      <alignment horizontal="left" vertical="center" shrinkToFit="1"/>
    </xf>
    <xf numFmtId="178" fontId="23" fillId="3" borderId="1" xfId="0" applyNumberFormat="1" applyFont="1" applyFill="1" applyBorder="1" applyProtection="1">
      <alignment vertical="center"/>
      <protection locked="0"/>
    </xf>
    <xf numFmtId="178" fontId="23" fillId="4" borderId="1" xfId="0" applyNumberFormat="1" applyFont="1" applyFill="1" applyBorder="1" applyProtection="1">
      <alignment vertical="center"/>
      <protection locked="0"/>
    </xf>
    <xf numFmtId="0" fontId="22" fillId="0" borderId="0" xfId="0" applyFont="1">
      <alignment vertical="center"/>
    </xf>
    <xf numFmtId="0" fontId="14" fillId="0" borderId="3" xfId="1" quotePrefix="1" applyFont="1" applyBorder="1" applyAlignment="1">
      <alignment horizontal="center"/>
    </xf>
    <xf numFmtId="14" fontId="0" fillId="0" borderId="0" xfId="0" applyNumberFormat="1">
      <alignment vertical="center"/>
    </xf>
    <xf numFmtId="0" fontId="0" fillId="0" borderId="3" xfId="0" applyBorder="1">
      <alignment vertical="center"/>
    </xf>
    <xf numFmtId="14" fontId="0" fillId="0" borderId="3" xfId="0" applyNumberFormat="1" applyBorder="1">
      <alignment vertical="center"/>
    </xf>
    <xf numFmtId="0" fontId="3" fillId="0" borderId="1" xfId="0" applyFont="1" applyBorder="1">
      <alignment vertical="center"/>
    </xf>
    <xf numFmtId="0" fontId="25" fillId="0" borderId="0" xfId="0" applyFont="1">
      <alignment vertical="center"/>
    </xf>
    <xf numFmtId="14" fontId="0" fillId="0" borderId="6" xfId="0" applyNumberFormat="1" applyBorder="1">
      <alignment vertical="center"/>
    </xf>
    <xf numFmtId="1" fontId="0" fillId="0" borderId="3" xfId="0" applyNumberFormat="1" applyBorder="1">
      <alignment vertical="center"/>
    </xf>
    <xf numFmtId="1" fontId="0" fillId="0" borderId="6" xfId="0" applyNumberFormat="1" applyBorder="1">
      <alignment vertical="center"/>
    </xf>
    <xf numFmtId="49" fontId="0" fillId="0" borderId="3" xfId="0" applyNumberFormat="1" applyBorder="1">
      <alignment vertical="center"/>
    </xf>
    <xf numFmtId="186" fontId="0" fillId="3" borderId="1" xfId="0" applyNumberFormat="1" applyFill="1" applyBorder="1" applyAlignment="1" applyProtection="1">
      <alignment vertical="center" shrinkToFit="1"/>
      <protection locked="0"/>
    </xf>
    <xf numFmtId="186" fontId="0" fillId="4" borderId="1" xfId="0" applyNumberFormat="1" applyFill="1" applyBorder="1" applyAlignment="1" applyProtection="1">
      <alignment vertical="center" shrinkToFit="1"/>
      <protection locked="0"/>
    </xf>
    <xf numFmtId="56" fontId="3" fillId="0" borderId="0" xfId="0" applyNumberFormat="1" applyFont="1">
      <alignment vertical="center"/>
    </xf>
    <xf numFmtId="183" fontId="3" fillId="0" borderId="0" xfId="0" applyNumberFormat="1" applyFont="1" applyAlignment="1">
      <alignment horizontal="right" vertical="center"/>
    </xf>
    <xf numFmtId="0" fontId="3" fillId="0" borderId="0" xfId="0" applyFont="1" applyAlignment="1">
      <alignment horizontal="left" vertical="center"/>
    </xf>
    <xf numFmtId="1" fontId="7" fillId="0" borderId="0" xfId="0" applyNumberFormat="1" applyFont="1" applyAlignment="1">
      <alignment horizontal="left" vertical="center"/>
    </xf>
    <xf numFmtId="0" fontId="12" fillId="0" borderId="0" xfId="0" applyFont="1">
      <alignment vertical="center"/>
    </xf>
    <xf numFmtId="0" fontId="23" fillId="0" borderId="0" xfId="0" applyFont="1">
      <alignment vertical="center"/>
    </xf>
    <xf numFmtId="0" fontId="26" fillId="0" borderId="0" xfId="0" applyFont="1">
      <alignment vertical="center"/>
    </xf>
    <xf numFmtId="180" fontId="3" fillId="0" borderId="0" xfId="0" applyNumberFormat="1" applyFont="1">
      <alignment vertical="center"/>
    </xf>
    <xf numFmtId="0" fontId="27" fillId="0" borderId="0" xfId="2" applyFont="1" applyAlignment="1">
      <alignment horizontal="center" vertical="center"/>
    </xf>
    <xf numFmtId="0" fontId="23" fillId="0" borderId="0" xfId="2" applyFont="1">
      <alignment vertical="center"/>
    </xf>
    <xf numFmtId="0" fontId="28" fillId="0" borderId="0" xfId="2" applyFont="1">
      <alignment vertical="center"/>
    </xf>
    <xf numFmtId="0" fontId="29" fillId="0" borderId="0" xfId="2" applyFont="1" applyAlignment="1">
      <alignment horizontal="right" vertical="center"/>
    </xf>
    <xf numFmtId="0" fontId="29" fillId="0" borderId="0" xfId="2" applyFont="1" applyAlignment="1">
      <alignment horizontal="center" vertical="center"/>
    </xf>
    <xf numFmtId="0" fontId="30" fillId="0" borderId="0" xfId="2" applyFont="1" applyAlignment="1">
      <alignment horizontal="left" vertical="center"/>
    </xf>
    <xf numFmtId="0" fontId="23" fillId="0" borderId="0" xfId="2" applyFont="1" applyAlignment="1">
      <alignment horizontal="right" vertical="center"/>
    </xf>
    <xf numFmtId="0" fontId="31" fillId="0" borderId="0" xfId="2" applyFont="1">
      <alignment vertical="center"/>
    </xf>
    <xf numFmtId="0" fontId="23" fillId="0" borderId="42" xfId="2" applyFont="1" applyBorder="1" applyAlignment="1" applyProtection="1">
      <alignment horizontal="center" vertical="center" shrinkToFit="1"/>
      <protection locked="0"/>
    </xf>
    <xf numFmtId="0" fontId="23" fillId="6" borderId="42" xfId="2" applyFont="1" applyFill="1" applyBorder="1" applyAlignment="1" applyProtection="1">
      <alignment horizontal="center" vertical="center" shrinkToFit="1"/>
      <protection locked="0"/>
    </xf>
    <xf numFmtId="177" fontId="23" fillId="0" borderId="0" xfId="2" applyNumberFormat="1" applyFont="1">
      <alignment vertical="center"/>
    </xf>
    <xf numFmtId="0" fontId="31" fillId="0" borderId="0" xfId="2" applyFont="1" applyAlignment="1">
      <alignment vertical="center" wrapText="1"/>
    </xf>
    <xf numFmtId="188" fontId="23" fillId="0" borderId="12" xfId="2" applyNumberFormat="1" applyFont="1" applyBorder="1" applyAlignment="1">
      <alignment horizontal="right" vertical="center"/>
    </xf>
    <xf numFmtId="188" fontId="23" fillId="0" borderId="47" xfId="2" applyNumberFormat="1" applyFont="1" applyBorder="1" applyAlignment="1">
      <alignment horizontal="right" vertical="center"/>
    </xf>
    <xf numFmtId="188" fontId="23" fillId="0" borderId="50" xfId="2" applyNumberFormat="1" applyFont="1" applyBorder="1" applyAlignment="1">
      <alignment horizontal="right" vertical="center"/>
    </xf>
    <xf numFmtId="0" fontId="34" fillId="0" borderId="0" xfId="0" applyFont="1">
      <alignment vertical="center"/>
    </xf>
    <xf numFmtId="49" fontId="5" fillId="0" borderId="0" xfId="0" applyNumberFormat="1" applyFont="1">
      <alignment vertical="center"/>
    </xf>
    <xf numFmtId="1" fontId="30" fillId="0" borderId="0" xfId="2" applyNumberFormat="1" applyFont="1">
      <alignment vertical="center"/>
    </xf>
    <xf numFmtId="49" fontId="23" fillId="0" borderId="0" xfId="2" applyNumberFormat="1" applyFont="1" applyAlignment="1">
      <alignment horizontal="right" vertical="center"/>
    </xf>
    <xf numFmtId="0" fontId="35" fillId="0" borderId="0" xfId="0" applyFont="1" applyAlignment="1">
      <alignment horizontal="right" vertical="center"/>
    </xf>
    <xf numFmtId="1" fontId="36" fillId="0" borderId="0" xfId="0" applyNumberFormat="1" applyFont="1" applyAlignment="1">
      <alignment horizontal="center" vertical="center"/>
    </xf>
    <xf numFmtId="181" fontId="3" fillId="0" borderId="0" xfId="0" applyNumberFormat="1" applyFont="1" applyAlignment="1">
      <alignment horizontal="right" vertical="center"/>
    </xf>
    <xf numFmtId="180" fontId="3" fillId="0" borderId="0" xfId="0" applyNumberFormat="1" applyFont="1" applyAlignment="1">
      <alignment horizontal="center" vertical="center"/>
    </xf>
    <xf numFmtId="0" fontId="3" fillId="0" borderId="0" xfId="0" applyFont="1" applyAlignment="1">
      <alignment horizontal="center" vertical="center"/>
    </xf>
    <xf numFmtId="56" fontId="7" fillId="2" borderId="26" xfId="0" applyNumberFormat="1" applyFont="1" applyFill="1" applyBorder="1" applyAlignment="1" applyProtection="1">
      <alignment horizontal="center" vertical="center"/>
      <protection locked="0"/>
    </xf>
    <xf numFmtId="56" fontId="7" fillId="2" borderId="2" xfId="0" applyNumberFormat="1" applyFont="1" applyFill="1" applyBorder="1" applyAlignment="1" applyProtection="1">
      <alignment horizontal="center" vertical="center"/>
      <protection locked="0"/>
    </xf>
    <xf numFmtId="56" fontId="7" fillId="2" borderId="27" xfId="0" applyNumberFormat="1"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180" fontId="3" fillId="0" borderId="0" xfId="0" applyNumberFormat="1" applyFont="1" applyAlignment="1">
      <alignment horizontal="right" vertical="center"/>
    </xf>
    <xf numFmtId="187" fontId="3" fillId="0" borderId="0" xfId="0" applyNumberFormat="1" applyFont="1" applyAlignment="1">
      <alignment horizontal="right" vertical="center"/>
    </xf>
    <xf numFmtId="1" fontId="3" fillId="0" borderId="0" xfId="0" applyNumberFormat="1" applyFont="1" applyAlignment="1">
      <alignment horizontal="center" vertical="center"/>
    </xf>
    <xf numFmtId="183" fontId="3" fillId="0" borderId="0" xfId="0" applyNumberFormat="1" applyFont="1" applyAlignment="1">
      <alignment horizontal="right" vertical="center"/>
    </xf>
    <xf numFmtId="177" fontId="6" fillId="0" borderId="0" xfId="0" applyNumberFormat="1" applyFont="1" applyAlignment="1">
      <alignment horizontal="center" vertical="center"/>
    </xf>
    <xf numFmtId="0" fontId="4" fillId="2" borderId="26"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182" fontId="3" fillId="0" borderId="0" xfId="0" applyNumberFormat="1" applyFont="1" applyAlignment="1">
      <alignment horizontal="right" vertical="center" shrinkToFit="1"/>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19" fillId="2" borderId="26"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27" xfId="0" applyFont="1" applyFill="1" applyBorder="1" applyAlignment="1" applyProtection="1">
      <alignment horizontal="left" vertical="center"/>
      <protection locked="0"/>
    </xf>
    <xf numFmtId="0" fontId="33" fillId="2" borderId="26" xfId="3"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22" fillId="0" borderId="0" xfId="0" applyFont="1" applyAlignment="1">
      <alignment horizontal="center" vertical="center"/>
    </xf>
    <xf numFmtId="0" fontId="8" fillId="2" borderId="9"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26" fillId="0" borderId="3" xfId="0" applyFont="1" applyBorder="1" applyAlignment="1">
      <alignment horizontal="left"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49" fontId="4" fillId="2" borderId="26"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27" xfId="0" applyNumberFormat="1"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6"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27" xfId="0" applyFont="1" applyFill="1" applyBorder="1" applyAlignment="1" applyProtection="1">
      <alignment vertical="center" shrinkToFit="1"/>
      <protection locked="0"/>
    </xf>
    <xf numFmtId="0" fontId="7" fillId="2" borderId="22"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0" borderId="0" xfId="0" applyFont="1" applyAlignment="1">
      <alignment horizontal="right" vertical="center"/>
    </xf>
    <xf numFmtId="0" fontId="7" fillId="0" borderId="24" xfId="0" applyFont="1" applyBorder="1" applyAlignment="1">
      <alignment horizontal="right" vertical="center"/>
    </xf>
    <xf numFmtId="0" fontId="7" fillId="2" borderId="26" xfId="0" applyFont="1" applyFill="1" applyBorder="1" applyAlignment="1" applyProtection="1">
      <alignment horizontal="left" vertical="center"/>
      <protection locked="0"/>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 xfId="0" applyFont="1" applyBorder="1" applyAlignment="1">
      <alignment horizontal="center" vertical="center"/>
    </xf>
    <xf numFmtId="0" fontId="0" fillId="0" borderId="0" xfId="0" applyAlignment="1">
      <alignment horizontal="center" vertical="center"/>
    </xf>
    <xf numFmtId="0" fontId="23" fillId="0" borderId="36"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43" xfId="2" applyFont="1" applyBorder="1" applyAlignment="1">
      <alignment horizontal="center" vertical="center" wrapText="1"/>
    </xf>
    <xf numFmtId="189" fontId="32" fillId="0" borderId="28" xfId="2" applyNumberFormat="1" applyFont="1" applyBorder="1" applyAlignment="1" applyProtection="1">
      <alignment horizontal="center" vertical="center"/>
      <protection locked="0"/>
    </xf>
    <xf numFmtId="189" fontId="32" fillId="0" borderId="30" xfId="2" applyNumberFormat="1" applyFont="1" applyBorder="1" applyAlignment="1" applyProtection="1">
      <alignment horizontal="center" vertical="center"/>
      <protection locked="0"/>
    </xf>
    <xf numFmtId="189" fontId="32" fillId="0" borderId="48" xfId="2" applyNumberFormat="1" applyFont="1" applyBorder="1" applyAlignment="1" applyProtection="1">
      <alignment horizontal="center" vertical="center"/>
      <protection locked="0"/>
    </xf>
    <xf numFmtId="189" fontId="32" fillId="0" borderId="49" xfId="2" applyNumberFormat="1" applyFont="1" applyBorder="1" applyAlignment="1" applyProtection="1">
      <alignment horizontal="center" vertical="center"/>
      <protection locked="0"/>
    </xf>
    <xf numFmtId="189" fontId="32" fillId="0" borderId="53" xfId="2" applyNumberFormat="1" applyFont="1" applyBorder="1" applyAlignment="1" applyProtection="1">
      <alignment horizontal="center" vertical="center"/>
      <protection locked="0"/>
    </xf>
    <xf numFmtId="189" fontId="32" fillId="0" borderId="54" xfId="2" applyNumberFormat="1" applyFont="1" applyBorder="1" applyAlignment="1" applyProtection="1">
      <alignment horizontal="center" vertical="center"/>
      <protection locked="0"/>
    </xf>
    <xf numFmtId="0" fontId="23" fillId="0" borderId="51" xfId="2" applyFont="1" applyBorder="1" applyAlignment="1">
      <alignment horizontal="center" vertical="center"/>
    </xf>
    <xf numFmtId="0" fontId="23" fillId="0" borderId="52" xfId="2" applyFont="1" applyBorder="1" applyAlignment="1">
      <alignment horizontal="center" vertical="center"/>
    </xf>
    <xf numFmtId="189" fontId="32" fillId="0" borderId="38" xfId="2" applyNumberFormat="1" applyFont="1" applyBorder="1" applyAlignment="1" applyProtection="1">
      <alignment horizontal="center" vertical="center"/>
      <protection locked="0"/>
    </xf>
    <xf numFmtId="189" fontId="32" fillId="0" borderId="39" xfId="2" applyNumberFormat="1" applyFont="1" applyBorder="1" applyAlignment="1" applyProtection="1">
      <alignment horizontal="center" vertical="center"/>
      <protection locked="0"/>
    </xf>
    <xf numFmtId="189" fontId="32" fillId="0" borderId="45" xfId="2" applyNumberFormat="1" applyFont="1" applyBorder="1" applyAlignment="1" applyProtection="1">
      <alignment horizontal="center" vertical="center"/>
      <protection locked="0"/>
    </xf>
    <xf numFmtId="189" fontId="32" fillId="0" borderId="46" xfId="2" applyNumberFormat="1" applyFont="1" applyBorder="1" applyAlignment="1" applyProtection="1">
      <alignment horizontal="center" vertical="center"/>
      <protection locked="0"/>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40" xfId="2" applyFont="1" applyBorder="1" applyAlignment="1">
      <alignment horizontal="center" vertical="center"/>
    </xf>
    <xf numFmtId="0" fontId="23" fillId="0" borderId="41" xfId="2" applyFont="1" applyBorder="1" applyAlignment="1">
      <alignment horizontal="center" vertical="center"/>
    </xf>
    <xf numFmtId="0" fontId="23" fillId="0" borderId="43" xfId="2" applyFont="1" applyBorder="1" applyAlignment="1">
      <alignment horizontal="center" vertical="center"/>
    </xf>
    <xf numFmtId="0" fontId="23" fillId="0" borderId="44" xfId="2" applyFont="1" applyBorder="1" applyAlignment="1">
      <alignment horizontal="center" vertical="center"/>
    </xf>
    <xf numFmtId="0" fontId="23" fillId="0" borderId="38" xfId="2" applyFont="1" applyBorder="1" applyAlignment="1">
      <alignment horizontal="center" vertical="center"/>
    </xf>
    <xf numFmtId="0" fontId="23" fillId="0" borderId="39" xfId="2" applyFont="1" applyBorder="1" applyAlignment="1">
      <alignment horizontal="center" vertical="center"/>
    </xf>
    <xf numFmtId="177" fontId="23" fillId="0" borderId="45" xfId="2" applyNumberFormat="1" applyFont="1" applyBorder="1" applyAlignment="1">
      <alignment horizontal="center" vertical="center"/>
    </xf>
    <xf numFmtId="177" fontId="23" fillId="0" borderId="46" xfId="2" applyNumberFormat="1" applyFont="1" applyBorder="1" applyAlignment="1">
      <alignment horizontal="center" vertical="center"/>
    </xf>
    <xf numFmtId="0" fontId="27" fillId="0" borderId="0" xfId="2" applyFont="1" applyAlignment="1">
      <alignment horizontal="center" vertical="center" wrapText="1"/>
    </xf>
    <xf numFmtId="0" fontId="27" fillId="0" borderId="0" xfId="2" applyFont="1" applyAlignment="1">
      <alignment horizontal="center" vertical="center"/>
    </xf>
    <xf numFmtId="0" fontId="23" fillId="0" borderId="28" xfId="2" applyFont="1" applyBorder="1" applyAlignment="1">
      <alignment horizontal="center" vertical="center"/>
    </xf>
    <xf numFmtId="0" fontId="23" fillId="0" borderId="30" xfId="2" applyFont="1" applyBorder="1" applyAlignment="1">
      <alignment horizontal="center" vertical="center"/>
    </xf>
  </cellXfs>
  <cellStyles count="4">
    <cellStyle name="ハイパーリンク" xfId="3" builtinId="8"/>
    <cellStyle name="標準" xfId="0" builtinId="0"/>
    <cellStyle name="標準 2" xfId="2" xr:uid="{00000000-0005-0000-0000-000002000000}"/>
    <cellStyle name="標準_申込書一式" xfId="1" xr:uid="{00000000-0005-0000-0000-000003000000}"/>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28575</xdr:colOff>
      <xdr:row>31</xdr:row>
      <xdr:rowOff>0</xdr:rowOff>
    </xdr:from>
    <xdr:to>
      <xdr:col>19</xdr:col>
      <xdr:colOff>476250</xdr:colOff>
      <xdr:row>31</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11677650" y="970597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37</xdr:row>
      <xdr:rowOff>0</xdr:rowOff>
    </xdr:from>
    <xdr:to>
      <xdr:col>19</xdr:col>
      <xdr:colOff>476250</xdr:colOff>
      <xdr:row>37</xdr:row>
      <xdr:rowOff>0</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1677650" y="1077277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37</xdr:row>
      <xdr:rowOff>0</xdr:rowOff>
    </xdr:from>
    <xdr:to>
      <xdr:col>19</xdr:col>
      <xdr:colOff>476250</xdr:colOff>
      <xdr:row>37</xdr:row>
      <xdr:rowOff>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1677650" y="1077277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28</xdr:row>
      <xdr:rowOff>0</xdr:rowOff>
    </xdr:from>
    <xdr:to>
      <xdr:col>19</xdr:col>
      <xdr:colOff>476250</xdr:colOff>
      <xdr:row>28</xdr:row>
      <xdr:rowOff>0</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11677650" y="936307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62</xdr:row>
      <xdr:rowOff>0</xdr:rowOff>
    </xdr:from>
    <xdr:to>
      <xdr:col>19</xdr:col>
      <xdr:colOff>476250</xdr:colOff>
      <xdr:row>62</xdr:row>
      <xdr:rowOff>0</xdr:rowOff>
    </xdr:to>
    <xdr:sp macro="" textlink="">
      <xdr:nvSpPr>
        <xdr:cNvPr id="6149" name="Text Box 5">
          <a:extLst>
            <a:ext uri="{FF2B5EF4-FFF2-40B4-BE49-F238E27FC236}">
              <a16:creationId xmlns:a16="http://schemas.microsoft.com/office/drawing/2014/main" id="{00000000-0008-0000-0300-000005180000}"/>
            </a:ext>
          </a:extLst>
        </xdr:cNvPr>
        <xdr:cNvSpPr txBox="1">
          <a:spLocks noChangeArrowheads="1"/>
        </xdr:cNvSpPr>
      </xdr:nvSpPr>
      <xdr:spPr bwMode="auto">
        <a:xfrm>
          <a:off x="11677650" y="1509712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62</xdr:row>
      <xdr:rowOff>0</xdr:rowOff>
    </xdr:from>
    <xdr:to>
      <xdr:col>19</xdr:col>
      <xdr:colOff>476250</xdr:colOff>
      <xdr:row>62</xdr:row>
      <xdr:rowOff>0</xdr:rowOff>
    </xdr:to>
    <xdr:sp macro="" textlink="">
      <xdr:nvSpPr>
        <xdr:cNvPr id="6150" name="Text Box 6">
          <a:extLst>
            <a:ext uri="{FF2B5EF4-FFF2-40B4-BE49-F238E27FC236}">
              <a16:creationId xmlns:a16="http://schemas.microsoft.com/office/drawing/2014/main" id="{00000000-0008-0000-0300-000006180000}"/>
            </a:ext>
          </a:extLst>
        </xdr:cNvPr>
        <xdr:cNvSpPr txBox="1">
          <a:spLocks noChangeArrowheads="1"/>
        </xdr:cNvSpPr>
      </xdr:nvSpPr>
      <xdr:spPr bwMode="auto">
        <a:xfrm>
          <a:off x="11677650" y="1509712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62</xdr:row>
      <xdr:rowOff>0</xdr:rowOff>
    </xdr:from>
    <xdr:to>
      <xdr:col>19</xdr:col>
      <xdr:colOff>476250</xdr:colOff>
      <xdr:row>62</xdr:row>
      <xdr:rowOff>0</xdr:rowOff>
    </xdr:to>
    <xdr:sp macro="" textlink="">
      <xdr:nvSpPr>
        <xdr:cNvPr id="6151" name="Text Box 7">
          <a:extLst>
            <a:ext uri="{FF2B5EF4-FFF2-40B4-BE49-F238E27FC236}">
              <a16:creationId xmlns:a16="http://schemas.microsoft.com/office/drawing/2014/main" id="{00000000-0008-0000-0300-000007180000}"/>
            </a:ext>
          </a:extLst>
        </xdr:cNvPr>
        <xdr:cNvSpPr txBox="1">
          <a:spLocks noChangeArrowheads="1"/>
        </xdr:cNvSpPr>
      </xdr:nvSpPr>
      <xdr:spPr bwMode="auto">
        <a:xfrm>
          <a:off x="11677650" y="1509712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62</xdr:row>
      <xdr:rowOff>0</xdr:rowOff>
    </xdr:from>
    <xdr:to>
      <xdr:col>19</xdr:col>
      <xdr:colOff>476250</xdr:colOff>
      <xdr:row>62</xdr:row>
      <xdr:rowOff>0</xdr:rowOff>
    </xdr:to>
    <xdr:sp macro="" textlink="">
      <xdr:nvSpPr>
        <xdr:cNvPr id="6152"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11677650" y="1509712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60</xdr:row>
      <xdr:rowOff>0</xdr:rowOff>
    </xdr:from>
    <xdr:to>
      <xdr:col>19</xdr:col>
      <xdr:colOff>476250</xdr:colOff>
      <xdr:row>60</xdr:row>
      <xdr:rowOff>0</xdr:rowOff>
    </xdr:to>
    <xdr:sp macro="" textlink="">
      <xdr:nvSpPr>
        <xdr:cNvPr id="6153" name="Text Box 9">
          <a:extLst>
            <a:ext uri="{FF2B5EF4-FFF2-40B4-BE49-F238E27FC236}">
              <a16:creationId xmlns:a16="http://schemas.microsoft.com/office/drawing/2014/main" id="{00000000-0008-0000-0300-000009180000}"/>
            </a:ext>
          </a:extLst>
        </xdr:cNvPr>
        <xdr:cNvSpPr txBox="1">
          <a:spLocks noChangeArrowheads="1"/>
        </xdr:cNvSpPr>
      </xdr:nvSpPr>
      <xdr:spPr bwMode="auto">
        <a:xfrm>
          <a:off x="11677650" y="14859000"/>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19</xdr:col>
      <xdr:colOff>28575</xdr:colOff>
      <xdr:row>57</xdr:row>
      <xdr:rowOff>0</xdr:rowOff>
    </xdr:from>
    <xdr:to>
      <xdr:col>19</xdr:col>
      <xdr:colOff>476250</xdr:colOff>
      <xdr:row>57</xdr:row>
      <xdr:rowOff>0</xdr:rowOff>
    </xdr:to>
    <xdr:sp macro="" textlink="">
      <xdr:nvSpPr>
        <xdr:cNvPr id="6154" name="Text Box 10">
          <a:extLst>
            <a:ext uri="{FF2B5EF4-FFF2-40B4-BE49-F238E27FC236}">
              <a16:creationId xmlns:a16="http://schemas.microsoft.com/office/drawing/2014/main" id="{00000000-0008-0000-0300-00000A180000}"/>
            </a:ext>
          </a:extLst>
        </xdr:cNvPr>
        <xdr:cNvSpPr txBox="1">
          <a:spLocks noChangeArrowheads="1"/>
        </xdr:cNvSpPr>
      </xdr:nvSpPr>
      <xdr:spPr bwMode="auto">
        <a:xfrm>
          <a:off x="11677650" y="14601825"/>
          <a:ext cx="447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出場種目</a:t>
          </a:r>
        </a:p>
      </xdr:txBody>
    </xdr:sp>
    <xdr:clientData/>
  </xdr:twoCellAnchor>
  <xdr:twoCellAnchor>
    <xdr:from>
      <xdr:col>0</xdr:col>
      <xdr:colOff>241300</xdr:colOff>
      <xdr:row>6</xdr:row>
      <xdr:rowOff>104775</xdr:rowOff>
    </xdr:from>
    <xdr:to>
      <xdr:col>11</xdr:col>
      <xdr:colOff>260350</xdr:colOff>
      <xdr:row>14</xdr:row>
      <xdr:rowOff>292100</xdr:rowOff>
    </xdr:to>
    <xdr:sp macro="" textlink="">
      <xdr:nvSpPr>
        <xdr:cNvPr id="6155" name="Text Box 11">
          <a:extLst>
            <a:ext uri="{FF2B5EF4-FFF2-40B4-BE49-F238E27FC236}">
              <a16:creationId xmlns:a16="http://schemas.microsoft.com/office/drawing/2014/main" id="{00000000-0008-0000-0300-00000B180000}"/>
            </a:ext>
          </a:extLst>
        </xdr:cNvPr>
        <xdr:cNvSpPr txBox="1">
          <a:spLocks noChangeArrowheads="1"/>
        </xdr:cNvSpPr>
      </xdr:nvSpPr>
      <xdr:spPr bwMode="auto">
        <a:xfrm>
          <a:off x="241300" y="1806575"/>
          <a:ext cx="5441950" cy="3578225"/>
        </a:xfrm>
        <a:prstGeom prst="rect">
          <a:avLst/>
        </a:prstGeom>
        <a:noFill/>
        <a:ln w="9525" algn="ctr">
          <a:noFill/>
          <a:miter lim="800000"/>
          <a:headEnd/>
          <a:tailEnd/>
        </a:ln>
        <a:effectLst/>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Ｐゴシック"/>
              <a:ea typeface="ＭＳ Ｐゴシック"/>
            </a:rPr>
            <a:t>　</a:t>
          </a:r>
          <a:r>
            <a:rPr lang="ja-JP" altLang="en-US" sz="1400" b="0" i="0" strike="noStrike">
              <a:solidFill>
                <a:srgbClr val="000000"/>
              </a:solidFill>
              <a:latin typeface="ＭＳ Ｐゴシック"/>
              <a:ea typeface="ＭＳ Ｐゴシック"/>
            </a:rPr>
            <a:t>私は</a:t>
          </a:r>
          <a:r>
            <a:rPr lang="en-US" altLang="ja-JP" sz="1400" b="0" i="0" strike="noStrike">
              <a:solidFill>
                <a:srgbClr val="000000"/>
              </a:solidFill>
              <a:latin typeface="ＭＳ Ｐゴシック"/>
              <a:ea typeface="ＭＳ Ｐゴシック"/>
            </a:rPr>
            <a:t>FIA</a:t>
          </a:r>
          <a:r>
            <a:rPr lang="ja-JP" altLang="en-US" sz="1400" b="0" i="0" strike="noStrike">
              <a:solidFill>
                <a:srgbClr val="000000"/>
              </a:solidFill>
              <a:latin typeface="ＭＳ Ｐゴシック"/>
              <a:ea typeface="ＭＳ Ｐゴシック"/>
            </a:rPr>
            <a:t>マスターズスイミング選手権大会２０１１出場にあたり、</a:t>
          </a:r>
        </a:p>
        <a:p>
          <a:pPr algn="l" rtl="0">
            <a:lnSpc>
              <a:spcPts val="1400"/>
            </a:lnSpc>
            <a:defRPr sz="1000"/>
          </a:pPr>
          <a:r>
            <a:rPr lang="ja-JP" altLang="en-US" sz="1400" b="0" i="0" strike="noStrike">
              <a:solidFill>
                <a:srgbClr val="000000"/>
              </a:solidFill>
              <a:latin typeface="ＭＳ Ｐゴシック"/>
              <a:ea typeface="ＭＳ Ｐゴシック"/>
            </a:rPr>
            <a:t>下記の事項を誓約します。</a:t>
          </a:r>
        </a:p>
        <a:p>
          <a:pPr algn="l" rtl="0">
            <a:lnSpc>
              <a:spcPts val="1400"/>
            </a:lnSpc>
            <a:defRPr sz="1000"/>
          </a:pPr>
          <a:endParaRPr lang="ja-JP" altLang="en-US" sz="1400" b="0" i="0" strike="noStrike">
            <a:solidFill>
              <a:srgbClr val="000000"/>
            </a:solidFill>
            <a:latin typeface="ＭＳ Ｐゴシック"/>
            <a:ea typeface="ＭＳ Ｐゴシック"/>
          </a:endParaRPr>
        </a:p>
        <a:p>
          <a:pPr algn="l" rtl="0">
            <a:lnSpc>
              <a:spcPts val="1400"/>
            </a:lnSpc>
            <a:defRPr sz="1000"/>
          </a:pPr>
          <a:endParaRPr lang="ja-JP" altLang="en-US" sz="1400" b="0" i="0" strike="noStrike">
            <a:solidFill>
              <a:srgbClr val="000000"/>
            </a:solidFill>
            <a:latin typeface="ＭＳ Ｐゴシック"/>
            <a:ea typeface="ＭＳ Ｐゴシック"/>
          </a:endParaRPr>
        </a:p>
        <a:p>
          <a:pPr algn="l" rtl="0">
            <a:lnSpc>
              <a:spcPts val="1400"/>
            </a:lnSpc>
            <a:defRPr sz="1000"/>
          </a:pPr>
          <a:r>
            <a:rPr lang="ja-JP" altLang="en-US" sz="1400" b="0" i="0" strike="noStrike">
              <a:solidFill>
                <a:srgbClr val="000000"/>
              </a:solidFill>
              <a:latin typeface="ＭＳ Ｐゴシック"/>
              <a:ea typeface="ＭＳ Ｐゴシック"/>
            </a:rPr>
            <a:t>１．私は、今大会出場にあたり、健康管理に十分配慮し、健康に</a:t>
          </a:r>
        </a:p>
        <a:p>
          <a:pPr algn="l" rtl="0">
            <a:lnSpc>
              <a:spcPts val="1400"/>
            </a:lnSpc>
            <a:defRPr sz="1000"/>
          </a:pPr>
          <a:r>
            <a:rPr lang="ja-JP" altLang="en-US" sz="1400" b="0" i="0" strike="noStrike">
              <a:solidFill>
                <a:srgbClr val="000000"/>
              </a:solidFill>
              <a:latin typeface="ＭＳ Ｐゴシック"/>
              <a:ea typeface="ＭＳ Ｐゴシック"/>
            </a:rPr>
            <a:t>　　ついてはなんら異常がないことを誓約します。</a:t>
          </a:r>
        </a:p>
        <a:p>
          <a:pPr algn="l" rtl="0">
            <a:lnSpc>
              <a:spcPts val="1400"/>
            </a:lnSpc>
            <a:defRPr sz="1000"/>
          </a:pPr>
          <a:endParaRPr lang="ja-JP" altLang="en-US" sz="1400" b="0" i="0" strike="noStrike">
            <a:solidFill>
              <a:srgbClr val="000000"/>
            </a:solidFill>
            <a:latin typeface="ＭＳ Ｐゴシック"/>
            <a:ea typeface="ＭＳ Ｐゴシック"/>
          </a:endParaRPr>
        </a:p>
        <a:p>
          <a:pPr algn="l" rtl="0">
            <a:lnSpc>
              <a:spcPts val="1400"/>
            </a:lnSpc>
            <a:defRPr sz="1000"/>
          </a:pPr>
          <a:r>
            <a:rPr lang="ja-JP" altLang="en-US" sz="1400" b="0" i="0" strike="noStrike">
              <a:solidFill>
                <a:srgbClr val="000000"/>
              </a:solidFill>
              <a:latin typeface="ＭＳ Ｐゴシック"/>
              <a:ea typeface="ＭＳ Ｐゴシック"/>
            </a:rPr>
            <a:t>２．私は、今大会開催中の事故については、自己の責任において</a:t>
          </a:r>
        </a:p>
        <a:p>
          <a:pPr algn="l" rtl="0">
            <a:lnSpc>
              <a:spcPts val="1400"/>
            </a:lnSpc>
            <a:defRPr sz="1000"/>
          </a:pPr>
          <a:r>
            <a:rPr lang="ja-JP" altLang="en-US" sz="1400" b="0" i="0" strike="noStrike">
              <a:solidFill>
                <a:srgbClr val="000000"/>
              </a:solidFill>
              <a:latin typeface="ＭＳ Ｐゴシック"/>
              <a:ea typeface="ＭＳ Ｐゴシック"/>
            </a:rPr>
            <a:t>　　処理し、主催者側の責任を問いません。</a:t>
          </a:r>
        </a:p>
        <a:p>
          <a:pPr algn="l" rtl="0">
            <a:lnSpc>
              <a:spcPts val="1400"/>
            </a:lnSpc>
            <a:defRPr sz="1000"/>
          </a:pPr>
          <a:endParaRPr lang="ja-JP" altLang="en-US" sz="1400" b="0" i="0" strike="noStrike">
            <a:solidFill>
              <a:srgbClr val="000000"/>
            </a:solidFill>
            <a:latin typeface="ＭＳ Ｐゴシック"/>
            <a:ea typeface="ＭＳ Ｐゴシック"/>
          </a:endParaRPr>
        </a:p>
        <a:p>
          <a:pPr algn="l" rtl="0">
            <a:lnSpc>
              <a:spcPts val="1400"/>
            </a:lnSpc>
            <a:defRPr sz="1000"/>
          </a:pPr>
          <a:r>
            <a:rPr lang="ja-JP" altLang="en-US" sz="1400" b="0" i="0" strike="noStrike">
              <a:solidFill>
                <a:srgbClr val="000000"/>
              </a:solidFill>
              <a:latin typeface="ＭＳ Ｐゴシック"/>
              <a:ea typeface="ＭＳ Ｐゴシック"/>
            </a:rPr>
            <a:t>３．私は、今大会要項記載の「個人情報の取り扱い」について</a:t>
          </a:r>
        </a:p>
        <a:p>
          <a:pPr algn="l" rtl="0">
            <a:lnSpc>
              <a:spcPts val="1400"/>
            </a:lnSpc>
            <a:defRPr sz="1000"/>
          </a:pPr>
          <a:r>
            <a:rPr lang="ja-JP" altLang="en-US" sz="1400" b="0" i="0" strike="noStrike">
              <a:solidFill>
                <a:srgbClr val="000000"/>
              </a:solidFill>
              <a:latin typeface="ＭＳ Ｐゴシック"/>
              <a:ea typeface="ＭＳ Ｐゴシック"/>
            </a:rPr>
            <a:t>　　同意いたします。</a:t>
          </a:r>
        </a:p>
        <a:p>
          <a:pPr algn="l" rtl="0">
            <a:lnSpc>
              <a:spcPts val="1400"/>
            </a:lnSpc>
            <a:defRPr sz="1000"/>
          </a:pPr>
          <a:endParaRPr lang="ja-JP" altLang="en-US" sz="1400" b="0" i="0" strike="noStrike">
            <a:solidFill>
              <a:srgbClr val="000000"/>
            </a:solidFill>
            <a:latin typeface="ＭＳ Ｐゴシック"/>
            <a:ea typeface="ＭＳ Ｐゴシック"/>
          </a:endParaRPr>
        </a:p>
        <a:p>
          <a:pPr algn="l" rtl="0">
            <a:lnSpc>
              <a:spcPts val="1400"/>
            </a:lnSpc>
            <a:defRPr sz="1000"/>
          </a:pPr>
          <a:r>
            <a:rPr lang="ja-JP" altLang="en-US" sz="1400" b="0" i="0" strike="noStrike">
              <a:solidFill>
                <a:srgbClr val="000000"/>
              </a:solidFill>
              <a:latin typeface="ＭＳ Ｐゴシック"/>
              <a:ea typeface="ＭＳ Ｐゴシック"/>
            </a:rPr>
            <a:t>４．私は、ホームページに競技結果を掲載することを同意いた</a:t>
          </a:r>
        </a:p>
        <a:p>
          <a:pPr algn="l" rtl="0">
            <a:lnSpc>
              <a:spcPts val="1400"/>
            </a:lnSpc>
            <a:defRPr sz="1000"/>
          </a:pPr>
          <a:r>
            <a:rPr lang="ja-JP" altLang="en-US" sz="1400" b="0" i="0" strike="noStrike">
              <a:solidFill>
                <a:srgbClr val="000000"/>
              </a:solidFill>
              <a:latin typeface="ＭＳ Ｐゴシック"/>
              <a:ea typeface="ＭＳ Ｐゴシック"/>
            </a:rPr>
            <a:t>　 　します。　　　　　　　　　　　　　　　　　　</a:t>
          </a:r>
        </a:p>
        <a:p>
          <a:pPr algn="l" rtl="0">
            <a:lnSpc>
              <a:spcPts val="1200"/>
            </a:lnSpc>
            <a:defRPr sz="1000"/>
          </a:pPr>
          <a:r>
            <a:rPr lang="ja-JP" altLang="en-US" sz="1200" b="0" i="0" strike="noStrike">
              <a:solidFill>
                <a:srgbClr val="000000"/>
              </a:solidFill>
              <a:latin typeface="ＭＳ Ｐゴシック"/>
              <a:ea typeface="ＭＳ Ｐゴシック"/>
            </a:rPr>
            <a:t>　　　　　　　　　　　　　　　　　　　　　　　　　　　　　　　　</a:t>
          </a:r>
        </a:p>
        <a:p>
          <a:pPr algn="l" rtl="0">
            <a:lnSpc>
              <a:spcPts val="1200"/>
            </a:lnSpc>
            <a:defRPr sz="1000"/>
          </a:pPr>
          <a:endParaRPr lang="ja-JP" altLang="en-US" sz="1200" b="0" i="0" strike="noStrike">
            <a:solidFill>
              <a:srgbClr val="000000"/>
            </a:solidFill>
            <a:latin typeface="ＭＳ Ｐゴシック"/>
            <a:ea typeface="ＭＳ Ｐゴシック"/>
          </a:endParaRPr>
        </a:p>
        <a:p>
          <a:pPr algn="l" rtl="0">
            <a:lnSpc>
              <a:spcPts val="1200"/>
            </a:lnSpc>
            <a:defRPr sz="1000"/>
          </a:pPr>
          <a:endParaRPr lang="ja-JP" altLang="en-US" sz="1200" b="0" i="0" strike="noStrike">
            <a:solidFill>
              <a:srgbClr val="000000"/>
            </a:solidFill>
            <a:latin typeface="ＭＳ Ｐゴシック"/>
            <a:ea typeface="ＭＳ Ｐゴシック"/>
          </a:endParaRPr>
        </a:p>
        <a:p>
          <a:pPr algn="l" rtl="0">
            <a:lnSpc>
              <a:spcPts val="1200"/>
            </a:lnSpc>
            <a:defRPr sz="1000"/>
          </a:pPr>
          <a:endParaRPr lang="ja-JP" altLang="en-US" sz="1200" b="0" i="0" strike="noStrike">
            <a:solidFill>
              <a:srgbClr val="000000"/>
            </a:solidFill>
            <a:latin typeface="ＭＳ Ｐゴシック"/>
            <a:ea typeface="ＭＳ Ｐゴシック"/>
          </a:endParaRPr>
        </a:p>
        <a:p>
          <a:pPr algn="l" rtl="0">
            <a:lnSpc>
              <a:spcPts val="1200"/>
            </a:lnSpc>
            <a:defRPr sz="1000"/>
          </a:pPr>
          <a:endParaRPr lang="ja-JP" altLang="en-US" sz="1200" b="0" i="0" strike="noStrike">
            <a:solidFill>
              <a:srgbClr val="000000"/>
            </a:solidFill>
            <a:latin typeface="ＭＳ Ｐゴシック"/>
            <a:ea typeface="ＭＳ Ｐゴシック"/>
          </a:endParaRPr>
        </a:p>
        <a:p>
          <a:pPr algn="l" rtl="0">
            <a:lnSpc>
              <a:spcPts val="1200"/>
            </a:lnSpc>
            <a:defRPr sz="1000"/>
          </a:pPr>
          <a:endParaRPr lang="ja-JP" altLang="en-US" sz="1200" b="0" i="0" strike="noStrike">
            <a:solidFill>
              <a:srgbClr val="000000"/>
            </a:solidFill>
            <a:latin typeface="ＭＳ Ｐゴシック"/>
            <a:ea typeface="ＭＳ Ｐゴシック"/>
          </a:endParaRPr>
        </a:p>
      </xdr:txBody>
    </xdr:sp>
    <xdr:clientData/>
  </xdr:twoCellAnchor>
  <xdr:twoCellAnchor editAs="oneCell">
    <xdr:from>
      <xdr:col>10</xdr:col>
      <xdr:colOff>142875</xdr:colOff>
      <xdr:row>2</xdr:row>
      <xdr:rowOff>152400</xdr:rowOff>
    </xdr:from>
    <xdr:to>
      <xdr:col>14</xdr:col>
      <xdr:colOff>600075</xdr:colOff>
      <xdr:row>3</xdr:row>
      <xdr:rowOff>180975</xdr:rowOff>
    </xdr:to>
    <xdr:sp macro="" textlink="">
      <xdr:nvSpPr>
        <xdr:cNvPr id="6156" name="Text Box 12">
          <a:extLst>
            <a:ext uri="{FF2B5EF4-FFF2-40B4-BE49-F238E27FC236}">
              <a16:creationId xmlns:a16="http://schemas.microsoft.com/office/drawing/2014/main" id="{00000000-0008-0000-0300-00000C180000}"/>
            </a:ext>
          </a:extLst>
        </xdr:cNvPr>
        <xdr:cNvSpPr txBox="1">
          <a:spLocks noChangeArrowheads="1"/>
        </xdr:cNvSpPr>
      </xdr:nvSpPr>
      <xdr:spPr bwMode="auto">
        <a:xfrm>
          <a:off x="5172075" y="600075"/>
          <a:ext cx="3333750" cy="3238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（社）日本マスターズ水泳協会・チーム登録Ｎｏ</a:t>
          </a:r>
        </a:p>
      </xdr:txBody>
    </xdr:sp>
    <xdr:clientData/>
  </xdr:twoCellAnchor>
  <xdr:oneCellAnchor>
    <xdr:from>
      <xdr:col>1</xdr:col>
      <xdr:colOff>352425</xdr:colOff>
      <xdr:row>3</xdr:row>
      <xdr:rowOff>114300</xdr:rowOff>
    </xdr:from>
    <xdr:ext cx="2562496" cy="218586"/>
    <xdr:sp macro="" textlink="">
      <xdr:nvSpPr>
        <xdr:cNvPr id="6157" name="Text Box 13">
          <a:extLst>
            <a:ext uri="{FF2B5EF4-FFF2-40B4-BE49-F238E27FC236}">
              <a16:creationId xmlns:a16="http://schemas.microsoft.com/office/drawing/2014/main" id="{00000000-0008-0000-0300-00000D180000}"/>
            </a:ext>
          </a:extLst>
        </xdr:cNvPr>
        <xdr:cNvSpPr txBox="1">
          <a:spLocks noChangeArrowheads="1"/>
        </xdr:cNvSpPr>
      </xdr:nvSpPr>
      <xdr:spPr bwMode="auto">
        <a:xfrm>
          <a:off x="835025" y="863600"/>
          <a:ext cx="2562496" cy="218586"/>
        </a:xfrm>
        <a:prstGeom prst="rect">
          <a:avLst/>
        </a:prstGeom>
        <a:noFill/>
        <a:ln w="9525" algn="ctr">
          <a:noFill/>
          <a:miter lim="800000"/>
          <a:headEnd/>
          <a:tailEnd/>
        </a:ln>
        <a:effectLst/>
      </xdr:spPr>
      <xdr:txBody>
        <a:bodyPr wrap="none" lIns="18288" tIns="18288" rIns="0" bIns="0" anchor="t" upright="1">
          <a:spAutoFit/>
        </a:bodyPr>
        <a:lstStyle/>
        <a:p>
          <a:pPr algn="l" rtl="0">
            <a:defRPr sz="1000"/>
          </a:pPr>
          <a:r>
            <a:rPr lang="ja-JP" altLang="en-US" sz="1200" b="0" i="0" strike="noStrike">
              <a:solidFill>
                <a:srgbClr val="000000"/>
              </a:solidFill>
              <a:latin typeface="ＭＳ Ｐゴシック"/>
              <a:ea typeface="ＭＳ Ｐゴシック"/>
            </a:rPr>
            <a:t>大 会 会 長　　　　　　　藤原　達治郎 殿</a:t>
          </a:r>
        </a:p>
      </xdr:txBody>
    </xdr:sp>
    <xdr:clientData/>
  </xdr:oneCellAnchor>
  <xdr:twoCellAnchor>
    <xdr:from>
      <xdr:col>11</xdr:col>
      <xdr:colOff>114300</xdr:colOff>
      <xdr:row>17</xdr:row>
      <xdr:rowOff>200025</xdr:rowOff>
    </xdr:from>
    <xdr:to>
      <xdr:col>15</xdr:col>
      <xdr:colOff>1619250</xdr:colOff>
      <xdr:row>19</xdr:row>
      <xdr:rowOff>279400</xdr:rowOff>
    </xdr:to>
    <xdr:sp macro="" textlink="" fLocksText="0">
      <xdr:nvSpPr>
        <xdr:cNvPr id="6158" name="Text Box 14">
          <a:extLst>
            <a:ext uri="{FF2B5EF4-FFF2-40B4-BE49-F238E27FC236}">
              <a16:creationId xmlns:a16="http://schemas.microsoft.com/office/drawing/2014/main" id="{00000000-0008-0000-0300-00000E180000}"/>
            </a:ext>
          </a:extLst>
        </xdr:cNvPr>
        <xdr:cNvSpPr txBox="1">
          <a:spLocks noChangeArrowheads="1"/>
        </xdr:cNvSpPr>
      </xdr:nvSpPr>
      <xdr:spPr bwMode="auto">
        <a:xfrm>
          <a:off x="5537200" y="6626225"/>
          <a:ext cx="4705350" cy="1044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捺印は必ず印鑑をお願いします。</a:t>
          </a:r>
        </a:p>
        <a:p>
          <a:pPr lvl="0"/>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r>
            <a:rPr lang="ja-JP" altLang="en-US" sz="1100" b="1" u="sng">
              <a:latin typeface="+mn-lt"/>
              <a:ea typeface="+mn-ea"/>
              <a:cs typeface="+mn-cs"/>
            </a:rPr>
            <a:t>誓約書は印刷し、署名押印をいただき、郵送にて必ず１月末日までに「ＦＩＡ</a:t>
          </a:r>
          <a:endParaRPr lang="en-US" altLang="ja-JP" sz="1100" b="1" u="sng">
            <a:latin typeface="+mn-lt"/>
            <a:ea typeface="+mn-ea"/>
            <a:cs typeface="+mn-cs"/>
          </a:endParaRPr>
        </a:p>
        <a:p>
          <a:pPr lvl="0"/>
          <a:r>
            <a:rPr lang="ja-JP" altLang="en-US" sz="1100" b="1" u="none">
              <a:latin typeface="+mn-lt"/>
              <a:ea typeface="+mn-ea"/>
              <a:cs typeface="+mn-cs"/>
            </a:rPr>
            <a:t>　　</a:t>
          </a:r>
          <a:r>
            <a:rPr lang="ja-JP" altLang="en-US" sz="1100" b="1" u="none" baseline="0">
              <a:latin typeface="+mn-lt"/>
              <a:ea typeface="+mn-ea"/>
              <a:cs typeface="+mn-cs"/>
            </a:rPr>
            <a:t> </a:t>
          </a:r>
          <a:r>
            <a:rPr lang="ja-JP" altLang="en-US" sz="1100" b="1" u="sng">
              <a:latin typeface="+mn-lt"/>
              <a:ea typeface="+mn-ea"/>
              <a:cs typeface="+mn-cs"/>
            </a:rPr>
            <a:t>マスターズスイミング選手権大会２０１１」事務局までお送り下さい。</a:t>
          </a:r>
          <a:r>
            <a:rPr lang="ja-JP" altLang="en-US" sz="1100" b="1">
              <a:latin typeface="+mn-lt"/>
              <a:ea typeface="+mn-ea"/>
              <a:cs typeface="+mn-cs"/>
            </a:rPr>
            <a:t>　</a:t>
          </a:r>
          <a:endParaRPr lang="en-US" altLang="ja-JP" sz="1100" b="1">
            <a:latin typeface="+mn-lt"/>
            <a:ea typeface="+mn-ea"/>
            <a:cs typeface="+mn-cs"/>
          </a:endParaRPr>
        </a:p>
        <a:p>
          <a:pPr lvl="0">
            <a:lnSpc>
              <a:spcPts val="1300"/>
            </a:lnSpc>
          </a:pPr>
          <a:r>
            <a:rPr lang="ja-JP" altLang="en-US" sz="1100" b="0" i="0" strike="noStrike">
              <a:solidFill>
                <a:srgbClr val="000000"/>
              </a:solidFill>
              <a:latin typeface="ＭＳ Ｐゴシック"/>
              <a:ea typeface="ＭＳ Ｐゴシック"/>
            </a:rPr>
            <a:t>　　（誓約書がないと参加できません。）</a:t>
          </a:r>
        </a:p>
        <a:p>
          <a:pPr algn="l"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足りない場合は、コピーしてご使用ください。</a:t>
          </a: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H64"/>
  <sheetViews>
    <sheetView showGridLines="0" tabSelected="1" workbookViewId="0">
      <selection activeCell="Q4" sqref="Q4:V4"/>
    </sheetView>
  </sheetViews>
  <sheetFormatPr defaultRowHeight="22.5" customHeight="1"/>
  <cols>
    <col min="1" max="1" width="5.28515625" style="4" customWidth="1"/>
    <col min="2" max="2" width="22.5703125" style="4" customWidth="1"/>
    <col min="3" max="27" width="3.7109375" style="4" customWidth="1"/>
    <col min="28" max="28" width="13" style="4" customWidth="1"/>
    <col min="29" max="29" width="9.140625" style="4" customWidth="1"/>
    <col min="30" max="34" width="9.140625" style="4" hidden="1" customWidth="1"/>
    <col min="35" max="35" width="9.140625" style="4" customWidth="1"/>
    <col min="36" max="16384" width="9.140625" style="4"/>
  </cols>
  <sheetData>
    <row r="1" spans="2:32" ht="14.25">
      <c r="B1" s="2" t="s">
        <v>315</v>
      </c>
      <c r="C1" s="2"/>
      <c r="D1" s="2"/>
      <c r="E1" s="2"/>
      <c r="F1" s="2"/>
      <c r="G1" s="2"/>
      <c r="H1" s="2"/>
      <c r="I1" s="2"/>
      <c r="J1" s="2"/>
      <c r="U1" s="212" t="s">
        <v>91</v>
      </c>
      <c r="V1" s="213"/>
      <c r="W1" s="213"/>
      <c r="X1" s="214"/>
    </row>
    <row r="2" spans="2:32" ht="14.25">
      <c r="B2" s="1" t="s">
        <v>316</v>
      </c>
      <c r="C2" s="1"/>
      <c r="D2" s="1"/>
      <c r="E2" s="1"/>
      <c r="F2" s="1"/>
      <c r="G2" s="1"/>
      <c r="H2" s="1"/>
      <c r="I2" s="1"/>
      <c r="J2" s="1"/>
      <c r="P2" s="6" t="s">
        <v>77</v>
      </c>
      <c r="Q2" s="6"/>
      <c r="R2" s="6"/>
      <c r="S2" s="6"/>
      <c r="T2" s="6"/>
      <c r="U2" s="6"/>
      <c r="V2" s="6"/>
      <c r="W2" s="6"/>
    </row>
    <row r="3" spans="2:32" ht="14.25">
      <c r="B3" s="1" t="s">
        <v>298</v>
      </c>
      <c r="C3" s="1"/>
      <c r="D3" s="1"/>
      <c r="E3" s="1"/>
      <c r="F3" s="1"/>
      <c r="G3" s="1"/>
      <c r="H3" s="1"/>
      <c r="I3" s="1"/>
      <c r="J3" s="1"/>
      <c r="T3" s="159"/>
      <c r="U3" s="159"/>
      <c r="V3" s="159"/>
      <c r="W3" s="159"/>
      <c r="X3" s="159"/>
    </row>
    <row r="4" spans="2:32" ht="19.5" customHeight="1">
      <c r="B4" s="155" t="s">
        <v>0</v>
      </c>
      <c r="C4" s="156"/>
      <c r="D4" s="156"/>
      <c r="E4" s="156"/>
      <c r="F4" s="156"/>
      <c r="G4" s="156"/>
      <c r="H4" s="156"/>
      <c r="I4" s="156"/>
      <c r="J4" s="156"/>
      <c r="P4" s="34" t="s">
        <v>2</v>
      </c>
      <c r="Q4" s="215"/>
      <c r="R4" s="216"/>
      <c r="S4" s="216"/>
      <c r="T4" s="216"/>
      <c r="U4" s="216"/>
      <c r="V4" s="217"/>
      <c r="W4" s="32"/>
      <c r="AB4" s="12" t="str">
        <f>IF(C4="","",C4&amp;D4&amp;E4&amp;F4&amp;G4&amp;H4)</f>
        <v/>
      </c>
    </row>
    <row r="5" spans="2:32" ht="9" customHeight="1">
      <c r="B5" s="2"/>
    </row>
    <row r="6" spans="2:32" ht="19.5" customHeight="1">
      <c r="B6" s="34" t="s">
        <v>1</v>
      </c>
      <c r="C6" s="218"/>
      <c r="D6" s="219"/>
      <c r="E6" s="219"/>
      <c r="F6" s="219"/>
      <c r="G6" s="219"/>
      <c r="H6" s="219"/>
      <c r="I6" s="219"/>
      <c r="J6" s="219"/>
      <c r="K6" s="219"/>
      <c r="L6" s="219"/>
      <c r="M6" s="219"/>
      <c r="N6" s="219"/>
      <c r="O6" s="219"/>
      <c r="P6" s="219"/>
      <c r="Q6" s="219"/>
      <c r="R6" s="219"/>
      <c r="S6" s="219"/>
      <c r="T6" s="219"/>
      <c r="U6" s="219"/>
      <c r="V6" s="219"/>
      <c r="W6" s="220"/>
    </row>
    <row r="7" spans="2:32" ht="9" customHeight="1">
      <c r="B7" s="2"/>
    </row>
    <row r="8" spans="2:32" ht="14.25" customHeight="1">
      <c r="B8" s="37" t="s">
        <v>31</v>
      </c>
      <c r="C8" s="221"/>
      <c r="D8" s="222"/>
      <c r="E8" s="222"/>
      <c r="F8" s="222"/>
      <c r="G8" s="222"/>
      <c r="H8" s="222"/>
      <c r="I8" s="222"/>
      <c r="J8" s="222"/>
      <c r="K8" s="223"/>
      <c r="M8" s="2"/>
      <c r="AB8" s="128"/>
      <c r="AD8" s="132">
        <v>1</v>
      </c>
      <c r="AE8" s="132" t="s">
        <v>204</v>
      </c>
      <c r="AF8" s="133" t="s">
        <v>205</v>
      </c>
    </row>
    <row r="9" spans="2:32" ht="14.25" hidden="1" customHeight="1">
      <c r="B9" s="37"/>
      <c r="C9" s="102"/>
      <c r="D9" s="101"/>
      <c r="E9" s="101"/>
      <c r="F9" s="101"/>
      <c r="G9" s="101"/>
      <c r="H9" s="101"/>
      <c r="I9" s="101"/>
      <c r="J9" s="101"/>
      <c r="K9" s="101"/>
      <c r="AB9" s="128"/>
      <c r="AD9" s="132">
        <v>2</v>
      </c>
      <c r="AE9" s="132" t="s">
        <v>206</v>
      </c>
      <c r="AF9" s="133" t="s">
        <v>207</v>
      </c>
    </row>
    <row r="10" spans="2:32" ht="19.5" customHeight="1">
      <c r="B10" s="34" t="s">
        <v>3</v>
      </c>
      <c r="C10" s="188"/>
      <c r="D10" s="188"/>
      <c r="E10" s="188"/>
      <c r="F10" s="188"/>
      <c r="G10" s="188"/>
      <c r="H10" s="188"/>
      <c r="I10" s="188"/>
      <c r="J10" s="188"/>
      <c r="K10" s="188"/>
      <c r="L10" s="33"/>
      <c r="Q10" s="103"/>
      <c r="R10" s="34" t="s">
        <v>92</v>
      </c>
      <c r="S10" s="198"/>
      <c r="T10" s="199"/>
      <c r="U10" s="199"/>
      <c r="V10" s="200"/>
      <c r="AB10" s="128"/>
      <c r="AD10" s="132">
        <v>3</v>
      </c>
      <c r="AE10" s="132" t="s">
        <v>208</v>
      </c>
      <c r="AF10" s="133" t="s">
        <v>207</v>
      </c>
    </row>
    <row r="11" spans="2:32" ht="9" customHeight="1">
      <c r="O11" s="104"/>
      <c r="AB11" s="128"/>
      <c r="AD11" s="132">
        <v>4</v>
      </c>
      <c r="AE11" s="132" t="s">
        <v>209</v>
      </c>
      <c r="AF11" s="133" t="s">
        <v>207</v>
      </c>
    </row>
    <row r="12" spans="2:32" ht="19.5" customHeight="1">
      <c r="B12" s="34" t="s">
        <v>4</v>
      </c>
      <c r="C12" s="9" t="s">
        <v>5</v>
      </c>
      <c r="D12" s="189"/>
      <c r="E12" s="190"/>
      <c r="F12" s="190"/>
      <c r="G12" s="190"/>
      <c r="H12" s="191"/>
      <c r="I12" s="45"/>
      <c r="J12" s="44"/>
      <c r="K12" s="208"/>
      <c r="L12" s="209"/>
      <c r="M12" s="209"/>
      <c r="N12" s="210"/>
      <c r="P12" s="211" t="str">
        <f>IF(K12="","←都道府県名を選択",VLOOKUP(K12,AE1:AF55,2,0)&amp;"支部")</f>
        <v>←都道府県名を選択</v>
      </c>
      <c r="Q12" s="211"/>
      <c r="R12" s="211"/>
      <c r="S12" s="211"/>
      <c r="T12" s="211"/>
      <c r="U12" s="211"/>
      <c r="V12" s="211"/>
      <c r="W12" s="134"/>
      <c r="AB12" s="128"/>
      <c r="AD12" s="132">
        <v>5</v>
      </c>
      <c r="AE12" s="132" t="s">
        <v>210</v>
      </c>
      <c r="AF12" s="133" t="s">
        <v>207</v>
      </c>
    </row>
    <row r="13" spans="2:32" ht="19.5" customHeight="1">
      <c r="D13" s="192"/>
      <c r="E13" s="193"/>
      <c r="F13" s="193"/>
      <c r="G13" s="193"/>
      <c r="H13" s="193"/>
      <c r="I13" s="193"/>
      <c r="J13" s="193"/>
      <c r="K13" s="193"/>
      <c r="L13" s="193"/>
      <c r="M13" s="193"/>
      <c r="N13" s="193"/>
      <c r="O13" s="193"/>
      <c r="P13" s="193"/>
      <c r="Q13" s="193"/>
      <c r="R13" s="193"/>
      <c r="S13" s="193"/>
      <c r="T13" s="193"/>
      <c r="U13" s="193"/>
      <c r="V13" s="193"/>
      <c r="W13" s="194"/>
      <c r="AB13" s="128"/>
      <c r="AD13" s="132">
        <v>6</v>
      </c>
      <c r="AE13" s="132" t="s">
        <v>211</v>
      </c>
      <c r="AF13" s="133" t="s">
        <v>207</v>
      </c>
    </row>
    <row r="14" spans="2:32" ht="19.5" customHeight="1">
      <c r="D14" s="205"/>
      <c r="E14" s="206"/>
      <c r="F14" s="206"/>
      <c r="G14" s="206"/>
      <c r="H14" s="206"/>
      <c r="I14" s="206"/>
      <c r="J14" s="206"/>
      <c r="K14" s="206"/>
      <c r="L14" s="206"/>
      <c r="M14" s="206"/>
      <c r="N14" s="206"/>
      <c r="O14" s="206"/>
      <c r="P14" s="206"/>
      <c r="Q14" s="206"/>
      <c r="R14" s="206"/>
      <c r="S14" s="206"/>
      <c r="T14" s="206"/>
      <c r="U14" s="206"/>
      <c r="V14" s="206"/>
      <c r="W14" s="207"/>
      <c r="AB14" s="128"/>
      <c r="AD14" s="132">
        <v>7</v>
      </c>
      <c r="AE14" s="132" t="s">
        <v>212</v>
      </c>
      <c r="AF14" s="133" t="s">
        <v>207</v>
      </c>
    </row>
    <row r="15" spans="2:32" ht="19.5" customHeight="1">
      <c r="B15" s="34"/>
      <c r="C15" s="13"/>
      <c r="D15" s="227" t="s">
        <v>6</v>
      </c>
      <c r="E15" s="228"/>
      <c r="F15" s="224"/>
      <c r="G15" s="225"/>
      <c r="H15" s="225"/>
      <c r="I15" s="225"/>
      <c r="J15" s="225"/>
      <c r="K15" s="225"/>
      <c r="L15" s="225"/>
      <c r="M15" s="226"/>
      <c r="O15" s="36" t="s">
        <v>26</v>
      </c>
      <c r="P15" s="229"/>
      <c r="Q15" s="202"/>
      <c r="R15" s="202"/>
      <c r="S15" s="202"/>
      <c r="T15" s="202"/>
      <c r="U15" s="202"/>
      <c r="V15" s="202"/>
      <c r="W15" s="203"/>
      <c r="AB15" s="128"/>
      <c r="AD15" s="132">
        <v>8</v>
      </c>
      <c r="AE15" s="132" t="s">
        <v>213</v>
      </c>
      <c r="AF15" s="133" t="s">
        <v>214</v>
      </c>
    </row>
    <row r="16" spans="2:32" ht="19.5" customHeight="1">
      <c r="B16" s="34"/>
      <c r="C16" s="13"/>
      <c r="D16" s="35"/>
      <c r="E16" s="34" t="s">
        <v>27</v>
      </c>
      <c r="F16" s="201"/>
      <c r="G16" s="202"/>
      <c r="H16" s="202"/>
      <c r="I16" s="202"/>
      <c r="J16" s="202"/>
      <c r="K16" s="202"/>
      <c r="L16" s="202"/>
      <c r="M16" s="202"/>
      <c r="N16" s="202"/>
      <c r="O16" s="202"/>
      <c r="P16" s="202"/>
      <c r="Q16" s="202"/>
      <c r="R16" s="202"/>
      <c r="S16" s="202"/>
      <c r="T16" s="202"/>
      <c r="U16" s="202"/>
      <c r="V16" s="202"/>
      <c r="W16" s="203"/>
      <c r="AB16" s="128"/>
      <c r="AD16" s="132">
        <v>9</v>
      </c>
      <c r="AE16" s="132" t="s">
        <v>215</v>
      </c>
      <c r="AF16" s="133" t="s">
        <v>214</v>
      </c>
    </row>
    <row r="17" spans="2:32" ht="18" customHeight="1">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AB17" s="128"/>
      <c r="AD17" s="132">
        <v>10</v>
      </c>
      <c r="AE17" s="132" t="s">
        <v>216</v>
      </c>
      <c r="AF17" s="133" t="s">
        <v>214</v>
      </c>
    </row>
    <row r="18" spans="2:32" ht="14.25" hidden="1" customHeight="1">
      <c r="B18" s="34"/>
      <c r="C18" s="13"/>
      <c r="D18" s="37" t="s">
        <v>31</v>
      </c>
      <c r="E18" s="221"/>
      <c r="F18" s="222"/>
      <c r="G18" s="222"/>
      <c r="H18" s="222"/>
      <c r="I18" s="222"/>
      <c r="J18" s="222"/>
      <c r="K18" s="222"/>
      <c r="L18" s="222"/>
      <c r="M18" s="223"/>
      <c r="N18" s="13"/>
      <c r="O18" s="35"/>
      <c r="P18" s="221"/>
      <c r="Q18" s="222"/>
      <c r="R18" s="222"/>
      <c r="S18" s="222"/>
      <c r="T18" s="222"/>
      <c r="U18" s="222"/>
      <c r="V18" s="222"/>
      <c r="W18" s="222"/>
      <c r="X18" s="223"/>
      <c r="AB18" s="128"/>
      <c r="AD18" s="132">
        <v>11</v>
      </c>
      <c r="AE18" s="132" t="s">
        <v>217</v>
      </c>
      <c r="AF18" s="133" t="s">
        <v>214</v>
      </c>
    </row>
    <row r="19" spans="2:32" ht="14.25" hidden="1" customHeight="1">
      <c r="B19" s="34"/>
      <c r="C19" s="13"/>
      <c r="D19" s="37"/>
      <c r="E19" s="102"/>
      <c r="F19" s="102"/>
      <c r="G19" s="102"/>
      <c r="H19" s="102"/>
      <c r="I19" s="102"/>
      <c r="J19" s="102"/>
      <c r="K19" s="102"/>
      <c r="L19" s="102"/>
      <c r="M19" s="102"/>
      <c r="N19" s="13"/>
      <c r="O19" s="35"/>
      <c r="P19" s="102"/>
      <c r="Q19" s="102"/>
      <c r="R19" s="102"/>
      <c r="S19" s="102"/>
      <c r="T19" s="102"/>
      <c r="U19" s="102"/>
      <c r="V19" s="102"/>
      <c r="W19" s="102"/>
      <c r="X19" s="102"/>
      <c r="AB19" s="128"/>
      <c r="AD19" s="132">
        <v>12</v>
      </c>
      <c r="AE19" s="132" t="s">
        <v>218</v>
      </c>
      <c r="AF19" s="133" t="s">
        <v>214</v>
      </c>
    </row>
    <row r="20" spans="2:32" ht="19.5" hidden="1" customHeight="1">
      <c r="B20" s="35" t="s">
        <v>28</v>
      </c>
      <c r="C20" s="80">
        <f>C60</f>
        <v>45658</v>
      </c>
      <c r="D20" s="35" t="s">
        <v>29</v>
      </c>
      <c r="E20" s="195"/>
      <c r="F20" s="196"/>
      <c r="G20" s="196"/>
      <c r="H20" s="196"/>
      <c r="I20" s="196"/>
      <c r="J20" s="196"/>
      <c r="K20" s="196"/>
      <c r="L20" s="196"/>
      <c r="M20" s="197"/>
      <c r="N20" s="80">
        <f>C61</f>
        <v>45716</v>
      </c>
      <c r="O20" s="35" t="s">
        <v>30</v>
      </c>
      <c r="P20" s="195"/>
      <c r="Q20" s="196"/>
      <c r="R20" s="196"/>
      <c r="S20" s="196"/>
      <c r="T20" s="196"/>
      <c r="U20" s="196"/>
      <c r="V20" s="196"/>
      <c r="W20" s="196"/>
      <c r="X20" s="197"/>
      <c r="AB20" s="128"/>
      <c r="AD20" s="132">
        <v>13</v>
      </c>
      <c r="AE20" s="132" t="s">
        <v>219</v>
      </c>
      <c r="AF20" s="133" t="s">
        <v>214</v>
      </c>
    </row>
    <row r="21" spans="2:32" ht="19.5" hidden="1" customHeight="1">
      <c r="B21" s="35"/>
      <c r="C21" s="177" t="s">
        <v>137</v>
      </c>
      <c r="D21" s="177"/>
      <c r="E21" s="177"/>
      <c r="F21" s="177"/>
      <c r="G21" s="171"/>
      <c r="H21" s="172"/>
      <c r="I21" s="173"/>
      <c r="J21" s="112"/>
      <c r="K21" s="112"/>
      <c r="N21" s="177" t="s">
        <v>137</v>
      </c>
      <c r="O21" s="177"/>
      <c r="P21" s="177"/>
      <c r="Q21" s="177"/>
      <c r="R21" s="171"/>
      <c r="S21" s="172"/>
      <c r="T21" s="173"/>
      <c r="U21" s="112"/>
      <c r="V21" s="112"/>
      <c r="AB21" s="128"/>
      <c r="AD21" s="132">
        <v>14</v>
      </c>
      <c r="AE21" s="132" t="s">
        <v>220</v>
      </c>
      <c r="AF21" s="133" t="s">
        <v>214</v>
      </c>
    </row>
    <row r="22" spans="2:32" ht="19.5" hidden="1" customHeight="1">
      <c r="B22" s="35"/>
      <c r="C22" s="177" t="s">
        <v>138</v>
      </c>
      <c r="D22" s="177"/>
      <c r="E22" s="177"/>
      <c r="F22" s="177"/>
      <c r="G22" s="174"/>
      <c r="H22" s="175"/>
      <c r="I22" s="176"/>
      <c r="J22" s="112"/>
      <c r="K22" s="112"/>
      <c r="N22" s="177" t="s">
        <v>138</v>
      </c>
      <c r="O22" s="177"/>
      <c r="P22" s="177"/>
      <c r="Q22" s="177"/>
      <c r="R22" s="174"/>
      <c r="S22" s="175"/>
      <c r="T22" s="176"/>
      <c r="U22" s="112"/>
      <c r="V22" s="112"/>
      <c r="AB22" s="128"/>
      <c r="AD22" s="132">
        <v>15</v>
      </c>
      <c r="AE22" s="132" t="s">
        <v>221</v>
      </c>
      <c r="AF22" s="133" t="s">
        <v>214</v>
      </c>
    </row>
    <row r="23" spans="2:32" ht="19.5" hidden="1" customHeight="1">
      <c r="B23" s="35"/>
      <c r="C23" s="80"/>
      <c r="E23" s="177" t="s">
        <v>139</v>
      </c>
      <c r="F23" s="177"/>
      <c r="G23" s="171"/>
      <c r="H23" s="172"/>
      <c r="I23" s="172"/>
      <c r="J23" s="172"/>
      <c r="K23" s="172"/>
      <c r="L23" s="172"/>
      <c r="M23" s="173"/>
      <c r="N23" s="80"/>
      <c r="P23" s="177" t="s">
        <v>139</v>
      </c>
      <c r="Q23" s="177"/>
      <c r="R23" s="171"/>
      <c r="S23" s="172"/>
      <c r="T23" s="172"/>
      <c r="U23" s="172"/>
      <c r="V23" s="172"/>
      <c r="W23" s="172"/>
      <c r="X23" s="173"/>
      <c r="AB23" s="128"/>
      <c r="AD23" s="132">
        <v>16</v>
      </c>
      <c r="AE23" s="132" t="s">
        <v>222</v>
      </c>
      <c r="AF23" s="133" t="s">
        <v>223</v>
      </c>
    </row>
    <row r="24" spans="2:32" ht="11.25" customHeight="1">
      <c r="B24" s="13"/>
      <c r="AB24" s="128"/>
      <c r="AD24" s="132">
        <v>17</v>
      </c>
      <c r="AE24" s="132" t="s">
        <v>224</v>
      </c>
      <c r="AF24" s="133" t="s">
        <v>223</v>
      </c>
    </row>
    <row r="25" spans="2:32" ht="19.5" customHeight="1">
      <c r="B25" s="13" t="s">
        <v>32</v>
      </c>
      <c r="C25" s="4" t="s">
        <v>33</v>
      </c>
      <c r="E25" s="157">
        <f>申込一覧表!AB88</f>
        <v>0</v>
      </c>
      <c r="F25" s="157"/>
      <c r="G25" s="157"/>
      <c r="H25" s="157"/>
      <c r="I25" s="157"/>
      <c r="N25" s="159"/>
      <c r="O25" s="159"/>
      <c r="P25" s="159"/>
      <c r="Q25" s="159"/>
      <c r="AB25" s="128"/>
      <c r="AD25" s="132">
        <v>18</v>
      </c>
      <c r="AE25" s="132" t="s">
        <v>225</v>
      </c>
      <c r="AF25" s="133" t="s">
        <v>226</v>
      </c>
    </row>
    <row r="26" spans="2:32" ht="19.5" customHeight="1">
      <c r="B26" s="13"/>
      <c r="C26" s="4" t="s">
        <v>34</v>
      </c>
      <c r="E26" s="157">
        <f>申込一覧表!AB46</f>
        <v>0</v>
      </c>
      <c r="F26" s="157"/>
      <c r="G26" s="157"/>
      <c r="H26" s="157"/>
      <c r="I26" s="157"/>
      <c r="N26" s="159"/>
      <c r="O26" s="159"/>
      <c r="P26" s="159"/>
      <c r="Q26" s="159"/>
      <c r="AB26" s="128"/>
      <c r="AD26" s="132">
        <v>19</v>
      </c>
      <c r="AE26" s="132" t="s">
        <v>227</v>
      </c>
      <c r="AF26" s="133" t="s">
        <v>226</v>
      </c>
    </row>
    <row r="27" spans="2:32" ht="19.5" customHeight="1">
      <c r="B27" s="13"/>
      <c r="C27" s="4" t="s">
        <v>35</v>
      </c>
      <c r="E27" s="157">
        <f>E25+E26</f>
        <v>0</v>
      </c>
      <c r="F27" s="157"/>
      <c r="G27" s="157"/>
      <c r="H27" s="157"/>
      <c r="I27" s="157"/>
      <c r="N27" s="159"/>
      <c r="O27" s="159"/>
      <c r="P27" s="159"/>
      <c r="Q27" s="159"/>
      <c r="AB27" s="128"/>
      <c r="AD27" s="132">
        <v>20</v>
      </c>
      <c r="AE27" s="132" t="s">
        <v>228</v>
      </c>
      <c r="AF27" s="133" t="s">
        <v>226</v>
      </c>
    </row>
    <row r="28" spans="2:32" ht="11.25" customHeight="1">
      <c r="B28" s="13"/>
      <c r="AB28" s="128"/>
      <c r="AD28" s="132">
        <v>21</v>
      </c>
      <c r="AE28" s="132" t="s">
        <v>229</v>
      </c>
      <c r="AF28" s="133" t="s">
        <v>230</v>
      </c>
    </row>
    <row r="29" spans="2:32" ht="19.5" customHeight="1">
      <c r="B29" s="13" t="s">
        <v>37</v>
      </c>
      <c r="C29" s="4" t="s">
        <v>33</v>
      </c>
      <c r="E29" s="167">
        <f>申込一覧表!AB89</f>
        <v>0</v>
      </c>
      <c r="F29" s="167"/>
      <c r="G29" s="167"/>
      <c r="H29" s="178"/>
      <c r="I29" s="178"/>
      <c r="N29" s="159"/>
      <c r="O29" s="159"/>
      <c r="P29" s="130"/>
      <c r="Q29" s="9"/>
      <c r="AB29" s="128"/>
      <c r="AD29" s="132">
        <v>22</v>
      </c>
      <c r="AE29" s="132" t="s">
        <v>231</v>
      </c>
      <c r="AF29" s="133" t="s">
        <v>230</v>
      </c>
    </row>
    <row r="30" spans="2:32" ht="19.5" customHeight="1">
      <c r="B30" s="13"/>
      <c r="C30" s="4" t="s">
        <v>34</v>
      </c>
      <c r="E30" s="167">
        <f>申込一覧表!AB47</f>
        <v>0</v>
      </c>
      <c r="F30" s="167"/>
      <c r="G30" s="167"/>
      <c r="H30" s="178"/>
      <c r="I30" s="178"/>
      <c r="N30" s="159"/>
      <c r="O30" s="159"/>
      <c r="P30" s="130"/>
      <c r="Q30" s="9"/>
      <c r="AB30" s="128"/>
      <c r="AD30" s="132">
        <v>23</v>
      </c>
      <c r="AE30" s="132" t="s">
        <v>232</v>
      </c>
      <c r="AF30" s="133" t="s">
        <v>230</v>
      </c>
    </row>
    <row r="31" spans="2:32" ht="19.5" customHeight="1">
      <c r="B31" s="13"/>
      <c r="C31" s="4" t="s">
        <v>35</v>
      </c>
      <c r="E31" s="167">
        <f>E29+E30</f>
        <v>0</v>
      </c>
      <c r="F31" s="167"/>
      <c r="G31" s="167"/>
      <c r="H31" s="178"/>
      <c r="I31" s="178"/>
      <c r="N31" s="159"/>
      <c r="O31" s="159"/>
      <c r="P31" s="130"/>
      <c r="Q31" s="9"/>
      <c r="AB31" s="128"/>
      <c r="AD31" s="132">
        <v>24</v>
      </c>
      <c r="AE31" s="132" t="s">
        <v>233</v>
      </c>
      <c r="AF31" s="133" t="s">
        <v>230</v>
      </c>
    </row>
    <row r="32" spans="2:32" ht="11.25" customHeight="1">
      <c r="B32" s="13"/>
      <c r="AB32" s="128"/>
      <c r="AD32" s="132">
        <v>25</v>
      </c>
      <c r="AE32" s="132" t="s">
        <v>234</v>
      </c>
      <c r="AF32" s="133" t="s">
        <v>235</v>
      </c>
    </row>
    <row r="33" spans="2:32" ht="19.5" hidden="1" customHeight="1">
      <c r="B33" s="13" t="s">
        <v>36</v>
      </c>
      <c r="C33" s="4" t="s">
        <v>38</v>
      </c>
      <c r="H33" s="169">
        <f>リレーオーダー用紙!AR32</f>
        <v>0</v>
      </c>
      <c r="I33" s="169"/>
      <c r="J33" s="169"/>
      <c r="L33" s="4" t="s">
        <v>41</v>
      </c>
      <c r="P33" s="169">
        <f>リレーオーダー用紙!AR41</f>
        <v>0</v>
      </c>
      <c r="Q33" s="169"/>
      <c r="R33" s="169"/>
      <c r="AB33" s="128"/>
      <c r="AD33" s="132">
        <v>26</v>
      </c>
      <c r="AE33" s="132" t="s">
        <v>236</v>
      </c>
      <c r="AF33" s="133" t="s">
        <v>235</v>
      </c>
    </row>
    <row r="34" spans="2:32" ht="19.5" hidden="1" customHeight="1">
      <c r="B34" s="13"/>
      <c r="C34" s="4" t="s">
        <v>39</v>
      </c>
      <c r="H34" s="169">
        <f>リレーオーダー用紙!AR14</f>
        <v>0</v>
      </c>
      <c r="I34" s="169"/>
      <c r="J34" s="169"/>
      <c r="L34" s="4" t="s">
        <v>42</v>
      </c>
      <c r="P34" s="169">
        <f>リレーオーダー用紙!AR23</f>
        <v>0</v>
      </c>
      <c r="Q34" s="169"/>
      <c r="R34" s="169"/>
      <c r="AB34" s="128"/>
      <c r="AD34" s="132">
        <v>27</v>
      </c>
      <c r="AE34" s="132" t="s">
        <v>237</v>
      </c>
      <c r="AF34" s="133" t="s">
        <v>235</v>
      </c>
    </row>
    <row r="35" spans="2:32" ht="19.5" hidden="1" customHeight="1">
      <c r="B35" s="13"/>
      <c r="C35" s="4" t="s">
        <v>40</v>
      </c>
      <c r="H35" s="169">
        <f>リレーオーダー用紙!AR50</f>
        <v>0</v>
      </c>
      <c r="I35" s="169"/>
      <c r="J35" s="169"/>
      <c r="L35" s="4" t="s">
        <v>43</v>
      </c>
      <c r="P35" s="169">
        <f>リレーオーダー用紙!AR59</f>
        <v>0</v>
      </c>
      <c r="Q35" s="169"/>
      <c r="R35" s="169"/>
      <c r="AB35" s="128"/>
      <c r="AD35" s="132">
        <v>28</v>
      </c>
      <c r="AE35" s="132" t="s">
        <v>238</v>
      </c>
      <c r="AF35" s="133" t="s">
        <v>235</v>
      </c>
    </row>
    <row r="36" spans="2:32" ht="19.5" hidden="1" customHeight="1">
      <c r="B36" s="13"/>
      <c r="L36" s="4" t="s">
        <v>44</v>
      </c>
      <c r="P36" s="169">
        <f>SUM(H33:J35)+SUM(P33:R35)</f>
        <v>0</v>
      </c>
      <c r="Q36" s="169"/>
      <c r="R36" s="169"/>
      <c r="AB36" s="128"/>
      <c r="AD36" s="132">
        <v>29</v>
      </c>
      <c r="AE36" s="132" t="s">
        <v>239</v>
      </c>
      <c r="AF36" s="133" t="s">
        <v>235</v>
      </c>
    </row>
    <row r="37" spans="2:32" ht="11.25" customHeight="1">
      <c r="B37" s="13"/>
      <c r="P37" s="129"/>
      <c r="Q37" s="129"/>
      <c r="R37" s="129"/>
      <c r="AB37" s="128"/>
      <c r="AD37" s="132">
        <v>30</v>
      </c>
      <c r="AE37" s="132" t="s">
        <v>240</v>
      </c>
      <c r="AF37" s="133" t="s">
        <v>235</v>
      </c>
    </row>
    <row r="38" spans="2:32" ht="19.5" customHeight="1">
      <c r="B38" s="13" t="s">
        <v>45</v>
      </c>
      <c r="C38" s="4" t="s">
        <v>261</v>
      </c>
      <c r="F38" s="158" t="s">
        <v>262</v>
      </c>
      <c r="G38" s="158"/>
      <c r="H38" s="158"/>
      <c r="I38" s="158"/>
      <c r="J38" s="158"/>
      <c r="K38" s="4" t="s">
        <v>56</v>
      </c>
      <c r="L38" s="168">
        <f>申込一覧表!AU88</f>
        <v>0</v>
      </c>
      <c r="M38" s="159"/>
      <c r="N38" s="4" t="s">
        <v>55</v>
      </c>
      <c r="O38" s="166">
        <f>1500*L38</f>
        <v>0</v>
      </c>
      <c r="P38" s="166"/>
      <c r="Q38" s="166"/>
      <c r="R38" s="166"/>
      <c r="T38" s="166"/>
      <c r="U38" s="166"/>
      <c r="V38" s="166"/>
      <c r="W38" s="166"/>
      <c r="AB38" s="128"/>
      <c r="AD38" s="132">
        <v>31</v>
      </c>
      <c r="AE38" s="132" t="s">
        <v>241</v>
      </c>
      <c r="AF38" s="133" t="s">
        <v>242</v>
      </c>
    </row>
    <row r="39" spans="2:32" ht="19.5" customHeight="1">
      <c r="B39" s="13"/>
      <c r="F39" s="166" t="s">
        <v>263</v>
      </c>
      <c r="G39" s="166"/>
      <c r="H39" s="166"/>
      <c r="I39" s="166"/>
      <c r="J39" s="166"/>
      <c r="K39" s="4" t="s">
        <v>57</v>
      </c>
      <c r="L39" s="159">
        <f>申込一覧表!AV88</f>
        <v>0</v>
      </c>
      <c r="M39" s="159"/>
      <c r="N39" s="4" t="s">
        <v>55</v>
      </c>
      <c r="O39" s="166">
        <f>700*L39</f>
        <v>0</v>
      </c>
      <c r="P39" s="166"/>
      <c r="Q39" s="166"/>
      <c r="R39" s="166"/>
      <c r="T39" s="166"/>
      <c r="U39" s="166"/>
      <c r="V39" s="166"/>
      <c r="W39" s="166"/>
      <c r="AB39" s="128"/>
      <c r="AD39" s="132">
        <v>32</v>
      </c>
      <c r="AE39" s="132" t="s">
        <v>243</v>
      </c>
      <c r="AF39" s="133" t="s">
        <v>242</v>
      </c>
    </row>
    <row r="40" spans="2:32" ht="19.5" customHeight="1">
      <c r="B40" s="13"/>
      <c r="C40" s="4" t="s">
        <v>47</v>
      </c>
      <c r="N40" s="4" t="s">
        <v>55</v>
      </c>
      <c r="O40" s="166">
        <f>SUM(O38:R39)</f>
        <v>0</v>
      </c>
      <c r="P40" s="166"/>
      <c r="Q40" s="166"/>
      <c r="R40" s="166"/>
      <c r="T40" s="166"/>
      <c r="U40" s="166"/>
      <c r="V40" s="166"/>
      <c r="W40" s="166"/>
      <c r="AB40" s="128"/>
      <c r="AD40" s="132">
        <v>33</v>
      </c>
      <c r="AE40" s="132" t="s">
        <v>244</v>
      </c>
      <c r="AF40" s="133" t="s">
        <v>242</v>
      </c>
    </row>
    <row r="41" spans="2:32" ht="19.5" customHeight="1">
      <c r="B41" s="13"/>
      <c r="C41" s="4" t="s">
        <v>265</v>
      </c>
      <c r="H41" s="135"/>
      <c r="I41" s="135"/>
      <c r="J41" s="135"/>
      <c r="T41" s="166"/>
      <c r="U41" s="166"/>
      <c r="V41" s="166"/>
      <c r="W41" s="166"/>
      <c r="AB41" s="128"/>
      <c r="AD41" s="132">
        <v>34</v>
      </c>
      <c r="AE41" s="132" t="s">
        <v>245</v>
      </c>
      <c r="AF41" s="133" t="s">
        <v>242</v>
      </c>
    </row>
    <row r="42" spans="2:32" ht="19.5" customHeight="1" thickBot="1">
      <c r="B42" s="13"/>
      <c r="T42" s="166"/>
      <c r="U42" s="166"/>
      <c r="V42" s="166"/>
      <c r="W42" s="166"/>
      <c r="AB42" s="128"/>
      <c r="AD42" s="132">
        <v>35</v>
      </c>
      <c r="AE42" s="132" t="s">
        <v>246</v>
      </c>
      <c r="AF42" s="133" t="s">
        <v>242</v>
      </c>
    </row>
    <row r="43" spans="2:32" ht="19.5" hidden="1" customHeight="1">
      <c r="B43" s="13"/>
      <c r="O43" s="166"/>
      <c r="P43" s="166"/>
      <c r="Q43" s="166"/>
      <c r="R43" s="166"/>
      <c r="T43" s="166"/>
      <c r="U43" s="166"/>
      <c r="V43" s="166"/>
      <c r="W43" s="166"/>
      <c r="AB43" s="128"/>
      <c r="AD43" s="132">
        <v>36</v>
      </c>
      <c r="AE43" s="132" t="s">
        <v>247</v>
      </c>
      <c r="AF43" s="133" t="s">
        <v>248</v>
      </c>
    </row>
    <row r="44" spans="2:32" ht="11.25" hidden="1" customHeight="1">
      <c r="B44" s="13"/>
      <c r="T44" s="93"/>
      <c r="U44" s="93"/>
      <c r="V44" s="93"/>
      <c r="W44" s="93"/>
      <c r="AB44" s="128"/>
      <c r="AD44" s="132">
        <v>37</v>
      </c>
      <c r="AE44" s="132" t="s">
        <v>249</v>
      </c>
      <c r="AF44" s="133" t="s">
        <v>248</v>
      </c>
    </row>
    <row r="45" spans="2:32" ht="19.5" hidden="1" customHeight="1">
      <c r="B45" s="13" t="s">
        <v>78</v>
      </c>
      <c r="C45" s="4" t="s">
        <v>80</v>
      </c>
      <c r="T45" s="93"/>
      <c r="U45" s="93"/>
      <c r="V45" s="93"/>
      <c r="W45" s="93"/>
      <c r="AB45" s="128"/>
      <c r="AD45" s="132">
        <v>38</v>
      </c>
      <c r="AE45" s="132" t="s">
        <v>250</v>
      </c>
      <c r="AF45" s="133" t="s">
        <v>248</v>
      </c>
    </row>
    <row r="46" spans="2:32" ht="19.5" hidden="1" customHeight="1">
      <c r="B46" s="13"/>
      <c r="C46" s="4" t="s">
        <v>79</v>
      </c>
      <c r="T46" s="93"/>
      <c r="U46" s="93"/>
      <c r="V46" s="93"/>
      <c r="W46" s="93"/>
      <c r="AB46" s="128"/>
      <c r="AD46" s="132">
        <v>39</v>
      </c>
      <c r="AE46" s="132" t="s">
        <v>251</v>
      </c>
      <c r="AF46" s="133" t="s">
        <v>248</v>
      </c>
    </row>
    <row r="47" spans="2:32" ht="19.5" hidden="1" customHeight="1">
      <c r="B47" s="13"/>
      <c r="C47" s="160"/>
      <c r="D47" s="161"/>
      <c r="E47" s="161"/>
      <c r="F47" s="162"/>
      <c r="G47" s="4" t="s">
        <v>81</v>
      </c>
      <c r="H47" s="163"/>
      <c r="I47" s="164"/>
      <c r="J47" s="164"/>
      <c r="K47" s="164"/>
      <c r="L47" s="164"/>
      <c r="M47" s="164"/>
      <c r="N47" s="164"/>
      <c r="O47" s="164"/>
      <c r="P47" s="164"/>
      <c r="Q47" s="164"/>
      <c r="R47" s="165"/>
      <c r="S47" s="4" t="s">
        <v>82</v>
      </c>
      <c r="T47" s="93"/>
      <c r="U47" s="93"/>
      <c r="V47" s="93"/>
      <c r="W47" s="93"/>
      <c r="AB47" s="128"/>
      <c r="AD47" s="132">
        <v>40</v>
      </c>
      <c r="AE47" s="132" t="s">
        <v>252</v>
      </c>
      <c r="AF47" s="133" t="s">
        <v>253</v>
      </c>
    </row>
    <row r="48" spans="2:32" ht="19.5" hidden="1" customHeight="1">
      <c r="B48" s="34"/>
      <c r="C48" s="163"/>
      <c r="D48" s="164"/>
      <c r="E48" s="164"/>
      <c r="F48" s="164"/>
      <c r="G48" s="164"/>
      <c r="H48" s="164"/>
      <c r="I48" s="164"/>
      <c r="J48" s="164"/>
      <c r="K48" s="165"/>
      <c r="L48" s="159" t="s">
        <v>83</v>
      </c>
      <c r="M48" s="159"/>
      <c r="N48" s="158">
        <f>T43</f>
        <v>0</v>
      </c>
      <c r="O48" s="159"/>
      <c r="P48" s="159"/>
      <c r="Q48" s="159"/>
      <c r="R48" s="159"/>
      <c r="S48" s="4" t="s">
        <v>84</v>
      </c>
      <c r="AB48" s="128"/>
      <c r="AD48" s="132">
        <v>41</v>
      </c>
      <c r="AE48" s="132" t="s">
        <v>254</v>
      </c>
      <c r="AF48" s="133" t="s">
        <v>253</v>
      </c>
    </row>
    <row r="49" spans="2:32" ht="24" hidden="1" customHeight="1">
      <c r="AB49" s="128"/>
      <c r="AD49" s="132">
        <v>42</v>
      </c>
      <c r="AE49" s="132" t="s">
        <v>255</v>
      </c>
      <c r="AF49" s="133" t="s">
        <v>253</v>
      </c>
    </row>
    <row r="50" spans="2:32" ht="12.75" hidden="1" customHeight="1">
      <c r="C50" s="94"/>
      <c r="D50" s="95"/>
      <c r="E50" s="95"/>
      <c r="F50" s="95"/>
      <c r="G50" s="95"/>
      <c r="H50" s="95"/>
      <c r="I50" s="96"/>
      <c r="J50" s="96"/>
      <c r="K50" s="95"/>
      <c r="L50" s="95"/>
      <c r="M50" s="95"/>
      <c r="N50" s="95"/>
      <c r="O50" s="95"/>
      <c r="P50" s="95"/>
      <c r="Q50" s="95"/>
      <c r="R50" s="95"/>
      <c r="S50" s="95"/>
      <c r="T50" s="95"/>
      <c r="U50" s="95"/>
      <c r="V50" s="95"/>
      <c r="W50" s="97"/>
      <c r="AB50" s="128"/>
      <c r="AD50" s="132">
        <v>43</v>
      </c>
      <c r="AE50" s="132" t="s">
        <v>256</v>
      </c>
      <c r="AF50" s="133" t="s">
        <v>253</v>
      </c>
    </row>
    <row r="51" spans="2:32" ht="21" hidden="1">
      <c r="C51" s="98"/>
      <c r="E51" s="100" t="s">
        <v>85</v>
      </c>
      <c r="I51" s="39"/>
      <c r="J51" s="38"/>
      <c r="W51" s="99"/>
      <c r="AB51" s="128"/>
      <c r="AD51" s="132">
        <v>44</v>
      </c>
      <c r="AE51" s="132" t="s">
        <v>257</v>
      </c>
      <c r="AF51" s="133" t="s">
        <v>253</v>
      </c>
    </row>
    <row r="52" spans="2:32" ht="21" hidden="1">
      <c r="C52" s="98"/>
      <c r="E52" s="100" t="s">
        <v>86</v>
      </c>
      <c r="W52" s="99"/>
      <c r="AB52" s="128"/>
      <c r="AD52" s="132">
        <v>45</v>
      </c>
      <c r="AE52" s="132" t="s">
        <v>258</v>
      </c>
      <c r="AF52" s="133" t="s">
        <v>253</v>
      </c>
    </row>
    <row r="53" spans="2:32" ht="21" hidden="1">
      <c r="C53" s="98"/>
      <c r="E53" s="100" t="s">
        <v>87</v>
      </c>
      <c r="W53" s="99"/>
      <c r="AB53" s="128"/>
      <c r="AD53" s="132">
        <v>46</v>
      </c>
      <c r="AE53" s="132" t="s">
        <v>259</v>
      </c>
      <c r="AF53" s="133" t="s">
        <v>253</v>
      </c>
    </row>
    <row r="54" spans="2:32" ht="28.5" hidden="1">
      <c r="C54" s="98"/>
      <c r="E54" s="100" t="s" ph="1">
        <v>88</v>
      </c>
      <c r="W54" s="99"/>
      <c r="AB54" s="128"/>
      <c r="AD54" s="132">
        <v>47</v>
      </c>
      <c r="AE54" s="132" t="s">
        <v>260</v>
      </c>
      <c r="AF54" s="133" t="s">
        <v>253</v>
      </c>
    </row>
    <row r="55" spans="2:32" ht="12.75" hidden="1" customHeight="1" thickBot="1">
      <c r="C55" s="98"/>
      <c r="W55" s="99"/>
    </row>
    <row r="56" spans="2:32" ht="22.5" customHeight="1">
      <c r="B56" s="13" t="s">
        <v>264</v>
      </c>
      <c r="C56" s="179"/>
      <c r="D56" s="180"/>
      <c r="E56" s="180"/>
      <c r="F56" s="180"/>
      <c r="G56" s="180"/>
      <c r="H56" s="180"/>
      <c r="I56" s="180"/>
      <c r="J56" s="180"/>
      <c r="K56" s="180"/>
      <c r="L56" s="180"/>
      <c r="M56" s="180"/>
      <c r="N56" s="180"/>
      <c r="O56" s="180"/>
      <c r="P56" s="180"/>
      <c r="Q56" s="180"/>
      <c r="R56" s="180"/>
      <c r="S56" s="180"/>
      <c r="T56" s="180"/>
      <c r="U56" s="180"/>
      <c r="V56" s="180"/>
      <c r="W56" s="181"/>
    </row>
    <row r="57" spans="2:32" ht="22.5" customHeight="1">
      <c r="C57" s="182"/>
      <c r="D57" s="183"/>
      <c r="E57" s="183"/>
      <c r="F57" s="183"/>
      <c r="G57" s="183"/>
      <c r="H57" s="183"/>
      <c r="I57" s="183"/>
      <c r="J57" s="183"/>
      <c r="K57" s="183"/>
      <c r="L57" s="183"/>
      <c r="M57" s="183"/>
      <c r="N57" s="183"/>
      <c r="O57" s="183"/>
      <c r="P57" s="183"/>
      <c r="Q57" s="183"/>
      <c r="R57" s="183"/>
      <c r="S57" s="183"/>
      <c r="T57" s="183"/>
      <c r="U57" s="183"/>
      <c r="V57" s="183"/>
      <c r="W57" s="184"/>
    </row>
    <row r="58" spans="2:32" ht="22.5" customHeight="1">
      <c r="C58" s="182"/>
      <c r="D58" s="183"/>
      <c r="E58" s="183"/>
      <c r="F58" s="183"/>
      <c r="G58" s="183"/>
      <c r="H58" s="183"/>
      <c r="I58" s="183"/>
      <c r="J58" s="183"/>
      <c r="K58" s="183"/>
      <c r="L58" s="183"/>
      <c r="M58" s="183"/>
      <c r="N58" s="183"/>
      <c r="O58" s="183"/>
      <c r="P58" s="183"/>
      <c r="Q58" s="183"/>
      <c r="R58" s="183"/>
      <c r="S58" s="183"/>
      <c r="T58" s="183"/>
      <c r="U58" s="183"/>
      <c r="V58" s="183"/>
      <c r="W58" s="184"/>
    </row>
    <row r="59" spans="2:32" ht="22.5" customHeight="1" thickBot="1">
      <c r="C59" s="185"/>
      <c r="D59" s="186"/>
      <c r="E59" s="186"/>
      <c r="F59" s="186"/>
      <c r="G59" s="186"/>
      <c r="H59" s="186"/>
      <c r="I59" s="186"/>
      <c r="J59" s="186"/>
      <c r="K59" s="186"/>
      <c r="L59" s="186"/>
      <c r="M59" s="186"/>
      <c r="N59" s="186"/>
      <c r="O59" s="186"/>
      <c r="P59" s="186"/>
      <c r="Q59" s="186"/>
      <c r="R59" s="186"/>
      <c r="S59" s="186"/>
      <c r="T59" s="186"/>
      <c r="U59" s="186"/>
      <c r="V59" s="186"/>
      <c r="W59" s="187"/>
    </row>
    <row r="60" spans="2:32" ht="22.5" hidden="1" customHeight="1">
      <c r="B60" s="34" t="s">
        <v>7</v>
      </c>
      <c r="C60" s="170">
        <v>45658</v>
      </c>
      <c r="D60" s="170"/>
      <c r="E60" s="170"/>
      <c r="F60" s="170"/>
      <c r="G60" s="170"/>
      <c r="H60" s="170"/>
      <c r="N60" s="103"/>
    </row>
    <row r="61" spans="2:32" ht="22.5" hidden="1" customHeight="1">
      <c r="B61" s="34" t="s">
        <v>8</v>
      </c>
      <c r="C61" s="170">
        <v>45716</v>
      </c>
      <c r="D61" s="170"/>
      <c r="E61" s="170"/>
      <c r="F61" s="170"/>
      <c r="G61" s="170"/>
      <c r="H61" s="170"/>
      <c r="N61" s="103"/>
    </row>
    <row r="62" spans="2:32" ht="22.5" hidden="1" customHeight="1">
      <c r="B62" s="34" t="s">
        <v>185</v>
      </c>
      <c r="C62" s="170">
        <v>45658</v>
      </c>
      <c r="D62" s="170"/>
      <c r="E62" s="170"/>
      <c r="F62" s="170"/>
      <c r="G62" s="170"/>
      <c r="H62" s="170"/>
    </row>
    <row r="63" spans="2:32" ht="22.5" hidden="1" customHeight="1">
      <c r="B63" s="34" t="s">
        <v>184</v>
      </c>
      <c r="C63" s="170">
        <v>45721</v>
      </c>
      <c r="D63" s="170"/>
      <c r="E63" s="170"/>
      <c r="F63" s="170"/>
      <c r="G63" s="170"/>
      <c r="H63" s="170"/>
    </row>
    <row r="64" spans="2:32" ht="22.5" hidden="1" customHeight="1"/>
  </sheetData>
  <sheetProtection algorithmName="SHA-512" hashValue="/Ig+0lgv8FGc49C2zASpeZNGTksapYaar32GuTQtX47mLq1XfqfEvpMoo7twT5NeJVHtE41gLIQvl6bcY0V8zw==" saltValue="wY3lud0hL3BoEVcnbRt7jw==" spinCount="100000" sheet="1" selectLockedCells="1"/>
  <mergeCells count="85">
    <mergeCell ref="U1:X1"/>
    <mergeCell ref="Q4:V4"/>
    <mergeCell ref="C6:W6"/>
    <mergeCell ref="P36:R36"/>
    <mergeCell ref="H33:J33"/>
    <mergeCell ref="H34:J34"/>
    <mergeCell ref="H35:J35"/>
    <mergeCell ref="P33:R33"/>
    <mergeCell ref="C8:K8"/>
    <mergeCell ref="E18:M18"/>
    <mergeCell ref="P18:X18"/>
    <mergeCell ref="T3:X3"/>
    <mergeCell ref="F15:M15"/>
    <mergeCell ref="D15:E15"/>
    <mergeCell ref="P15:W15"/>
    <mergeCell ref="R22:T22"/>
    <mergeCell ref="R23:X23"/>
    <mergeCell ref="C21:F21"/>
    <mergeCell ref="C10:K10"/>
    <mergeCell ref="D12:H12"/>
    <mergeCell ref="D13:W13"/>
    <mergeCell ref="R21:T21"/>
    <mergeCell ref="P20:X20"/>
    <mergeCell ref="S10:V10"/>
    <mergeCell ref="F16:W16"/>
    <mergeCell ref="B17:X17"/>
    <mergeCell ref="D14:W14"/>
    <mergeCell ref="E20:M20"/>
    <mergeCell ref="K12:N12"/>
    <mergeCell ref="P12:V12"/>
    <mergeCell ref="P25:Q25"/>
    <mergeCell ref="N25:O25"/>
    <mergeCell ref="C22:F22"/>
    <mergeCell ref="N21:Q21"/>
    <mergeCell ref="N22:Q22"/>
    <mergeCell ref="E25:G25"/>
    <mergeCell ref="P23:Q23"/>
    <mergeCell ref="T42:W42"/>
    <mergeCell ref="T43:W43"/>
    <mergeCell ref="T38:W38"/>
    <mergeCell ref="T39:W39"/>
    <mergeCell ref="T40:W40"/>
    <mergeCell ref="T41:W41"/>
    <mergeCell ref="C62:H62"/>
    <mergeCell ref="C63:H63"/>
    <mergeCell ref="G21:I21"/>
    <mergeCell ref="G22:I22"/>
    <mergeCell ref="G23:M23"/>
    <mergeCell ref="E23:F23"/>
    <mergeCell ref="C61:H61"/>
    <mergeCell ref="C60:H60"/>
    <mergeCell ref="H27:I27"/>
    <mergeCell ref="H29:I29"/>
    <mergeCell ref="L39:M39"/>
    <mergeCell ref="H30:I30"/>
    <mergeCell ref="H31:I31"/>
    <mergeCell ref="H25:I25"/>
    <mergeCell ref="C56:W59"/>
    <mergeCell ref="C48:K48"/>
    <mergeCell ref="L38:M38"/>
    <mergeCell ref="N26:O26"/>
    <mergeCell ref="P34:R34"/>
    <mergeCell ref="N29:O29"/>
    <mergeCell ref="N30:O30"/>
    <mergeCell ref="N31:O31"/>
    <mergeCell ref="P27:Q27"/>
    <mergeCell ref="P26:Q26"/>
    <mergeCell ref="N27:O27"/>
    <mergeCell ref="P35:R35"/>
    <mergeCell ref="E26:G26"/>
    <mergeCell ref="E27:G27"/>
    <mergeCell ref="N48:R48"/>
    <mergeCell ref="C47:F47"/>
    <mergeCell ref="H47:R47"/>
    <mergeCell ref="F38:J38"/>
    <mergeCell ref="O38:R38"/>
    <mergeCell ref="F39:J39"/>
    <mergeCell ref="O39:R39"/>
    <mergeCell ref="O43:R43"/>
    <mergeCell ref="O40:R40"/>
    <mergeCell ref="E29:G29"/>
    <mergeCell ref="E30:G30"/>
    <mergeCell ref="E31:G31"/>
    <mergeCell ref="H26:I26"/>
    <mergeCell ref="L48:M48"/>
  </mergeCells>
  <phoneticPr fontId="2"/>
  <dataValidations xWindow="237" yWindow="279" count="26">
    <dataValidation imeMode="on" allowBlank="1" showInputMessage="1" showErrorMessage="1" promptTitle="競技役員" sqref="J21:K22 C21:C22 E23 U21:V22 N21:N22 P23" xr:uid="{00000000-0002-0000-0000-000000000000}"/>
    <dataValidation type="textLength" imeMode="halfKatakana" allowBlank="1" showInputMessage="1" showErrorMessage="1" errorTitle="文字数オーバー" error="半角８文字位以内で入力して下さい。_x000a_「ﾟ」「ﾞ」も１文字に数えます。" prompt="チームフリガナを半角８文字以内で入力して下さい。" sqref="S10" xr:uid="{00000000-0002-0000-0000-000001000000}">
      <formula1>0</formula1>
      <formula2>8</formula2>
    </dataValidation>
    <dataValidation type="textLength" imeMode="on" allowBlank="1" showInputMessage="1" showErrorMessage="1" errorTitle="入力確認" error="全角６文字以内で入力して下さい。" promptTitle="略称名" prompt="チーム略称を全角６文字以内で入力して下さい。" sqref="Q4:V4" xr:uid="{00000000-0002-0000-0000-000002000000}">
      <formula1>0</formula1>
      <formula2>6</formula2>
    </dataValidation>
    <dataValidation imeMode="on" allowBlank="1" showInputMessage="1" showErrorMessage="1" promptTitle="チーム名" prompt="チーム正式名称を入力して下さい。" sqref="C6:W6" xr:uid="{00000000-0002-0000-0000-000003000000}"/>
    <dataValidation imeMode="on" allowBlank="1" showInputMessage="1" showErrorMessage="1" promptTitle="申込責任者名" prompt="申込責任者名を入力して下さい。" sqref="C10:K10" xr:uid="{00000000-0002-0000-0000-000004000000}"/>
    <dataValidation type="whole" imeMode="off" allowBlank="1" showInputMessage="1" showErrorMessage="1" errorTitle="入力確認" error="1セルに１桁づつ入力して下さい。" promptTitle="郵便番号" prompt="連絡先の郵便番号を１セルに１桁づつ入力して下さい。" sqref="J12" xr:uid="{00000000-0002-0000-0000-000005000000}">
      <formula1>0</formula1>
      <formula2>9</formula2>
    </dataValidation>
    <dataValidation imeMode="on" allowBlank="1" showInputMessage="1" showErrorMessage="1" promptTitle="連絡先住所" prompt="連絡先住所を都道府県名から入力して下さい。" sqref="D13:W14" xr:uid="{00000000-0002-0000-0000-000006000000}"/>
    <dataValidation imeMode="off" allowBlank="1" showInputMessage="1" showErrorMessage="1" promptTitle="電話番号" prompt="連絡先電話番号を市外局番から入力して下さい。" sqref="F15:M15" xr:uid="{00000000-0002-0000-0000-000007000000}"/>
    <dataValidation imeMode="off" allowBlank="1" showInputMessage="1" showErrorMessage="1" promptTitle="ＦＡＸ番号" prompt="連絡先ＦＡＸ番号を市外局番から入力して下さい、" sqref="P15:W15" xr:uid="{00000000-0002-0000-0000-000008000000}"/>
    <dataValidation imeMode="off" allowBlank="1" showInputMessage="1" showErrorMessage="1" promptTitle="メールアドレス" prompt="連絡先電子メールアドレスを入力して下さい。" sqref="F16:W16" xr:uid="{00000000-0002-0000-0000-000009000000}"/>
    <dataValidation imeMode="halfKatakana" allowBlank="1" showInputMessage="1" showErrorMessage="1" promptTitle="競技役員フリガナ" prompt="派遣競技役員のフリガナを半角カタカナで入力して下さい。" sqref="E18 P18" xr:uid="{00000000-0002-0000-0000-00000A000000}"/>
    <dataValidation type="whole" allowBlank="1" showInputMessage="1" showErrorMessage="1" promptTitle="特別参加者数" sqref="N27:O27 N31:O31" xr:uid="{00000000-0002-0000-0000-00000B000000}">
      <formula1>0</formula1>
      <formula2>40</formula2>
    </dataValidation>
    <dataValidation type="whole" imeMode="off" allowBlank="1" showInputMessage="1" showErrorMessage="1" prompt="特別参加者数を入力して下さい。" sqref="N25:O26" xr:uid="{00000000-0002-0000-0000-00000C000000}">
      <formula1>0</formula1>
      <formula2>40</formula2>
    </dataValidation>
    <dataValidation imeMode="off" allowBlank="1" showInputMessage="1" showErrorMessage="1" promptTitle="特別参加種目数" prompt="特別参加者の種目数を入力して下さい。" sqref="N29:O30" xr:uid="{00000000-0002-0000-0000-00000D000000}"/>
    <dataValidation type="whole" imeMode="off" allowBlank="1" showInputMessage="1" showErrorMessage="1" promptTitle="ランキング購入部数" prompt="ランキング購入部数を入力して下さい。" sqref="L41:M41" xr:uid="{00000000-0002-0000-0000-00000E000000}">
      <formula1>0</formula1>
      <formula2>100</formula2>
    </dataValidation>
    <dataValidation imeMode="off" allowBlank="1" showInputMessage="1" showErrorMessage="1" errorTitle="入力確認" error="1セルに１桁づつ入力して下さい。" promptTitle="郵便番号" prompt="連絡先の郵便番号を入力して下さい。_x000a_(例 101-0044)" sqref="I12 D12" xr:uid="{00000000-0002-0000-0000-00000F000000}"/>
    <dataValidation imeMode="halfKatakana" allowBlank="1" showInputMessage="1" showErrorMessage="1" promptTitle="連絡責任者フリガナ" prompt="連絡責任者のフリガナを半角カタカナで入力して下さい。" sqref="C8" xr:uid="{00000000-0002-0000-0000-000010000000}"/>
    <dataValidation imeMode="on" allowBlank="1" showInputMessage="1" showErrorMessage="1" prompt="お振込をされた名義(チーム名)を入力して下さい。" sqref="H47:R47" xr:uid="{00000000-0002-0000-0000-000011000000}"/>
    <dataValidation imeMode="on" allowBlank="1" showInputMessage="1" showErrorMessage="1" prompt="お振込をされた金融機関名を入力して下さい。_x000a_(例　みずほ銀行)" sqref="C48:K48" xr:uid="{00000000-0002-0000-0000-000012000000}"/>
    <dataValidation imeMode="on" allowBlank="1" showInputMessage="1" showErrorMessage="1" promptTitle="競技役員名" prompt="派遣競技役員名を入力して下さい。" sqref="E20:M20 P20:X20" xr:uid="{00000000-0002-0000-0000-000013000000}"/>
    <dataValidation type="list" imeMode="on" allowBlank="1" showInputMessage="1" showErrorMessage="1" promptTitle="競技役員資格" prompt="保有する競技役員の資格を選択して下さい。" sqref="G21:I21 R21:T21" xr:uid="{00000000-0002-0000-0000-000014000000}">
      <formula1>"上級,一種,二種,なし"</formula1>
    </dataValidation>
    <dataValidation type="list" imeMode="on" allowBlank="1" showInputMessage="1" showErrorMessage="1" promptTitle="競技役員経験" prompt="競技役員経験の有無を選択して下さい。" sqref="G22:I22 R22:T22" xr:uid="{00000000-0002-0000-0000-000015000000}">
      <formula1>"あり,なし"</formula1>
    </dataValidation>
    <dataValidation imeMode="on" allowBlank="1" showInputMessage="1" showErrorMessage="1" promptTitle="役職名" prompt="競技役員経験が「あり」の場合は、_x000a_経験した役職名を入力して下さい。" sqref="G23:M23 R23:X23" xr:uid="{00000000-0002-0000-0000-000016000000}"/>
    <dataValidation type="list" imeMode="off" allowBlank="1" showInputMessage="1" showErrorMessage="1" error="2010年11月29日から2011年1月14日までの日付を入力してください。" prompt="お振込をされた日付を選択して下さい。" sqref="C47:F47" xr:uid="{00000000-0002-0000-0000-000017000000}">
      <formula1>$AB$7:$AB$54</formula1>
    </dataValidation>
    <dataValidation type="list" imeMode="off" allowBlank="1" showInputMessage="1" showErrorMessage="1" errorTitle="入力確認" error="1セルに１桁づつ入力して下さい。" promptTitle="都道府県選択" prompt="都道府県を選択してください。" sqref="K12:N12" xr:uid="{00000000-0002-0000-0000-000018000000}">
      <formula1>$AE$8:$AE$54</formula1>
    </dataValidation>
    <dataValidation type="whole" imeMode="off" allowBlank="1" showInputMessage="1" showErrorMessage="1" errorTitle="入力確認" error="0～9の数字を１桁づつ入力して下さい。" promptTitle="日本ＳＣ協会登録番号入力" prompt="日本ＳＣ協会団体登録番号を_x000a_１セルに１桁づつ入力して下さい。" sqref="C4:J4" xr:uid="{00000000-0002-0000-0000-000019000000}">
      <formula1>0</formula1>
      <formula2>9</formula2>
    </dataValidation>
  </dataValidations>
  <pageMargins left="0.39370078740157483" right="0.39370078740157483" top="0.59055118110236227" bottom="0.59055118110236227" header="0.51181102362204722" footer="0.51181102362204722"/>
  <pageSetup paperSize="9" orientation="portrait" blackAndWhite="1"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89"/>
  <sheetViews>
    <sheetView showGridLines="0" zoomScaleNormal="75" workbookViewId="0">
      <pane xSplit="5" ySplit="5" topLeftCell="H6" activePane="bottomRight" state="frozen"/>
      <selection pane="topRight" activeCell="F1" sqref="F1"/>
      <selection pane="bottomLeft" activeCell="A6" sqref="A6"/>
      <selection pane="bottomRight" activeCell="B6" sqref="B6"/>
    </sheetView>
  </sheetViews>
  <sheetFormatPr defaultRowHeight="16.5" customHeight="1"/>
  <cols>
    <col min="1" max="1" width="4.7109375" style="9" customWidth="1"/>
    <col min="2" max="2" width="14.140625" style="4" customWidth="1"/>
    <col min="3" max="3" width="10.140625" style="9" hidden="1" customWidth="1"/>
    <col min="4" max="5" width="13.5703125" style="4" customWidth="1"/>
    <col min="6" max="7" width="13" style="4" hidden="1" customWidth="1"/>
    <col min="8" max="8" width="19.7109375" style="5" customWidth="1"/>
    <col min="9" max="9" width="11.7109375" style="4" customWidth="1"/>
    <col min="10" max="10" width="19.7109375" style="5" customWidth="1"/>
    <col min="11" max="11" width="11.7109375" style="4" customWidth="1"/>
    <col min="12" max="12" width="19.7109375" style="5" customWidth="1"/>
    <col min="13" max="13" width="11.7109375" style="4" customWidth="1"/>
    <col min="14" max="14" width="19.7109375" style="5" customWidth="1"/>
    <col min="15" max="15" width="11.7109375" style="4" customWidth="1"/>
    <col min="16" max="16" width="6.85546875" style="4" customWidth="1"/>
    <col min="17" max="17" width="4" style="4" customWidth="1"/>
    <col min="18" max="19" width="5.7109375" style="4" hidden="1" customWidth="1"/>
    <col min="20" max="21" width="9.140625" style="4" hidden="1" customWidth="1"/>
    <col min="22" max="22" width="19.5703125" style="6" hidden="1" customWidth="1"/>
    <col min="23" max="23" width="4.140625" style="6" hidden="1" customWidth="1"/>
    <col min="24" max="24" width="5.42578125" style="4" hidden="1" customWidth="1"/>
    <col min="25" max="26" width="5" style="4" hidden="1" customWidth="1"/>
    <col min="27" max="27" width="16" style="4" hidden="1" customWidth="1"/>
    <col min="28" max="28" width="11.5703125" style="4" hidden="1" customWidth="1"/>
    <col min="29" max="29" width="7.7109375" style="4" hidden="1" customWidth="1"/>
    <col min="30" max="30" width="5.7109375" style="4" hidden="1" customWidth="1"/>
    <col min="31" max="32" width="19.5703125" style="4" hidden="1" customWidth="1"/>
    <col min="33" max="33" width="6.42578125" style="4" hidden="1" customWidth="1"/>
    <col min="34" max="35" width="3.140625" style="4" hidden="1" customWidth="1"/>
    <col min="36" max="37" width="4" style="4" hidden="1" customWidth="1"/>
    <col min="38" max="38" width="5.140625" style="4" hidden="1" customWidth="1"/>
    <col min="39" max="40" width="6.28515625" style="4" hidden="1" customWidth="1"/>
    <col min="41" max="41" width="4.85546875" style="4" hidden="1" customWidth="1"/>
    <col min="42" max="42" width="9.140625" style="4" hidden="1" customWidth="1"/>
    <col min="43" max="46" width="11.5703125" style="4" hidden="1" customWidth="1"/>
    <col min="47" max="47" width="9.140625" style="4" hidden="1" customWidth="1"/>
    <col min="48" max="48" width="9.7109375" style="4" hidden="1" customWidth="1"/>
    <col min="49" max="49" width="9.140625" style="4" hidden="1" customWidth="1"/>
    <col min="50" max="65" width="0" style="4" hidden="1" customWidth="1"/>
    <col min="66" max="16384" width="9.140625" style="4"/>
  </cols>
  <sheetData>
    <row r="1" spans="1:48" ht="16.5" customHeight="1">
      <c r="A1" s="40" t="str">
        <f>申込書!B1</f>
        <v>第30回ＪＳＣＡマスターズ水泳通信記録会</v>
      </c>
      <c r="L1" s="41"/>
      <c r="M1" s="15"/>
      <c r="N1" s="41"/>
      <c r="O1" s="212" t="s">
        <v>90</v>
      </c>
      <c r="P1" s="214"/>
    </row>
    <row r="2" spans="1:48" ht="16.5" customHeight="1">
      <c r="B2" s="115"/>
      <c r="C2" s="115"/>
      <c r="D2" s="115"/>
      <c r="E2" s="115"/>
      <c r="F2" s="115"/>
      <c r="G2" s="115"/>
      <c r="H2" s="115"/>
      <c r="I2" s="115"/>
      <c r="J2" s="115"/>
      <c r="K2" s="115"/>
      <c r="L2" s="115"/>
      <c r="M2" s="115"/>
      <c r="N2" s="115"/>
      <c r="O2" s="115"/>
      <c r="P2" s="115"/>
      <c r="Q2" s="115"/>
      <c r="R2" s="115"/>
      <c r="S2" s="115"/>
      <c r="AB2" s="115"/>
    </row>
    <row r="3" spans="1:48" ht="16.5" customHeight="1">
      <c r="A3" s="131" t="str">
        <f>申込書!C4&amp;申込書!D4&amp;申込書!E4&amp;申込書!F4&amp;申込書!G4&amp;申込書!H4&amp;申込書!I4&amp;申込書!J4</f>
        <v/>
      </c>
      <c r="C3" s="2" t="str">
        <f>IF(申込書!C6="","チーム登録を行って下さい",申込書!C6)</f>
        <v>チーム登録を行って下さい</v>
      </c>
      <c r="D3" s="152">
        <f>申込書!Q4</f>
        <v>0</v>
      </c>
      <c r="E3" s="2"/>
      <c r="F3" s="2"/>
      <c r="G3" s="2"/>
      <c r="H3" s="151" t="s">
        <v>299</v>
      </c>
      <c r="R3" s="159" t="s">
        <v>58</v>
      </c>
      <c r="S3" s="159"/>
    </row>
    <row r="4" spans="1:48" s="9" customFormat="1" ht="16.5" customHeight="1">
      <c r="A4" s="7" t="s">
        <v>11</v>
      </c>
      <c r="B4" s="7" t="s">
        <v>9</v>
      </c>
      <c r="C4" s="7" t="s">
        <v>10</v>
      </c>
      <c r="D4" s="7" t="s">
        <v>12</v>
      </c>
      <c r="E4" s="7" t="s">
        <v>13</v>
      </c>
      <c r="F4" s="7" t="s">
        <v>14</v>
      </c>
      <c r="G4" s="7" t="s">
        <v>15</v>
      </c>
      <c r="H4" s="230" t="s">
        <v>196</v>
      </c>
      <c r="I4" s="231"/>
      <c r="J4" s="230" t="s">
        <v>197</v>
      </c>
      <c r="K4" s="231"/>
      <c r="L4" s="230" t="s">
        <v>198</v>
      </c>
      <c r="M4" s="231"/>
      <c r="N4" s="230" t="s">
        <v>199</v>
      </c>
      <c r="O4" s="231"/>
      <c r="P4" s="7" t="s">
        <v>24</v>
      </c>
      <c r="Q4" s="8"/>
      <c r="R4" s="8" t="s">
        <v>186</v>
      </c>
      <c r="S4" s="8" t="s">
        <v>187</v>
      </c>
      <c r="V4" s="10"/>
      <c r="W4" s="10"/>
      <c r="AB4" s="8" t="s">
        <v>50</v>
      </c>
      <c r="AC4" s="9" t="s">
        <v>25</v>
      </c>
      <c r="AD4" s="9" t="s">
        <v>179</v>
      </c>
      <c r="AE4" s="9" t="s">
        <v>193</v>
      </c>
      <c r="AF4" s="9" t="s">
        <v>194</v>
      </c>
      <c r="AG4" s="9" t="s">
        <v>192</v>
      </c>
      <c r="AH4" s="232" t="s">
        <v>161</v>
      </c>
      <c r="AI4" s="232"/>
      <c r="AJ4" s="232"/>
      <c r="AK4" s="232"/>
      <c r="AL4" s="232" t="s">
        <v>162</v>
      </c>
      <c r="AM4" s="232"/>
      <c r="AN4" s="232"/>
      <c r="AO4" s="232"/>
      <c r="AQ4" s="232" t="s">
        <v>165</v>
      </c>
      <c r="AR4" s="232"/>
      <c r="AS4" s="232"/>
      <c r="AT4" s="232"/>
    </row>
    <row r="5" spans="1:48" ht="16.5" customHeight="1">
      <c r="A5" s="2" t="s">
        <v>48</v>
      </c>
      <c r="H5" s="109" t="s">
        <v>132</v>
      </c>
      <c r="I5" s="7" t="s">
        <v>266</v>
      </c>
      <c r="J5" s="109" t="s">
        <v>132</v>
      </c>
      <c r="K5" s="7" t="s">
        <v>266</v>
      </c>
      <c r="L5" s="109" t="s">
        <v>132</v>
      </c>
      <c r="M5" s="7" t="s">
        <v>266</v>
      </c>
      <c r="N5" s="109" t="s">
        <v>132</v>
      </c>
      <c r="O5" s="7" t="s">
        <v>266</v>
      </c>
      <c r="P5" s="120"/>
      <c r="Y5" s="4">
        <v>0</v>
      </c>
      <c r="AH5" s="120" t="s">
        <v>51</v>
      </c>
      <c r="AI5" s="120" t="s">
        <v>52</v>
      </c>
      <c r="AJ5" s="120" t="s">
        <v>53</v>
      </c>
      <c r="AK5" s="120" t="s">
        <v>54</v>
      </c>
      <c r="AL5" s="120" t="s">
        <v>51</v>
      </c>
      <c r="AM5" s="120" t="s">
        <v>52</v>
      </c>
      <c r="AN5" s="120" t="s">
        <v>53</v>
      </c>
      <c r="AO5" s="120" t="s">
        <v>54</v>
      </c>
      <c r="AQ5" s="7" t="s">
        <v>51</v>
      </c>
      <c r="AR5" s="7" t="s">
        <v>52</v>
      </c>
      <c r="AS5" s="7" t="s">
        <v>53</v>
      </c>
      <c r="AT5" s="7" t="s">
        <v>54</v>
      </c>
      <c r="AU5" s="4" t="s">
        <v>267</v>
      </c>
      <c r="AV5" s="4" t="s">
        <v>268</v>
      </c>
    </row>
    <row r="6" spans="1:48" ht="16.5" customHeight="1">
      <c r="A6" s="7" t="str">
        <f>IF(B6="","",1)</f>
        <v/>
      </c>
      <c r="B6" s="81"/>
      <c r="C6" s="82"/>
      <c r="D6" s="83"/>
      <c r="E6" s="83"/>
      <c r="F6" s="83"/>
      <c r="G6" s="83"/>
      <c r="H6" s="126"/>
      <c r="I6" s="113"/>
      <c r="J6" s="126"/>
      <c r="K6" s="113"/>
      <c r="L6" s="126"/>
      <c r="M6" s="113"/>
      <c r="N6" s="126"/>
      <c r="O6" s="113"/>
      <c r="P6" s="7" t="str">
        <f>IF(B6="","",YEAR(申込書!$C$60)-YEAR(申込一覧表!B6))</f>
        <v/>
      </c>
      <c r="Q6" s="11"/>
      <c r="R6" s="12">
        <f t="shared" ref="R6:R45" si="0">IF(H6="",0,IF(H6=J6,1,0))</f>
        <v>0</v>
      </c>
      <c r="S6" s="12">
        <f t="shared" ref="S6:S45" si="1">IF(L6="",0,IF(L6=N6,1,0))</f>
        <v>0</v>
      </c>
      <c r="T6" s="4" t="str">
        <f t="shared" ref="T6:T45" si="2">TRIM(D6)</f>
        <v/>
      </c>
      <c r="U6" s="4" t="str">
        <f t="shared" ref="U6:U45" si="3">TRIM(E6)</f>
        <v/>
      </c>
      <c r="V6" s="23" t="s">
        <v>202</v>
      </c>
      <c r="W6" s="6">
        <v>1</v>
      </c>
      <c r="X6" s="4">
        <f t="shared" ref="X6:X45" si="4">LEN(T6)+LEN(U6)</f>
        <v>0</v>
      </c>
      <c r="Y6" s="4">
        <f>Y5+IF(AA6="",0,1)</f>
        <v>0</v>
      </c>
      <c r="Z6" s="4" t="str">
        <f>IF(AA6="","",Y6)</f>
        <v/>
      </c>
      <c r="AA6" s="4" t="str">
        <f t="shared" ref="AA6:AA45" si="5">T6&amp;IF(OR(X6&gt;4,X6=0),"",REPT("  ",5-X6))&amp;U6</f>
        <v/>
      </c>
      <c r="AB6" s="12">
        <f>COUNTA(I6,K6,M6,O6)</f>
        <v>0</v>
      </c>
      <c r="AC6" s="4" t="str">
        <f t="shared" ref="AC6:AC45" si="6">IF(P6="","",IF(P6&lt;25,18,P6-MOD(P6,5)))</f>
        <v/>
      </c>
      <c r="AD6" s="4">
        <v>0</v>
      </c>
      <c r="AE6" s="4" t="str">
        <f t="shared" ref="AE6:AE45" si="7">F6&amp;" "&amp;G6</f>
        <v xml:space="preserve"> </v>
      </c>
      <c r="AF6" s="4" t="str">
        <f t="shared" ref="AF6:AF45" si="8">T6&amp;"  "&amp;U6</f>
        <v xml:space="preserve">  </v>
      </c>
      <c r="AG6" s="4" t="str">
        <f>P6</f>
        <v/>
      </c>
      <c r="AH6" s="4" t="str">
        <f>IF(H6="","",VLOOKUP(H6,$V$5:$W$12,2,0))</f>
        <v/>
      </c>
      <c r="AI6" s="4" t="str">
        <f t="shared" ref="AI6:AI45" si="9">IF(J6="","",VLOOKUP(J6,$V$6:$W$12,2,0))</f>
        <v/>
      </c>
      <c r="AJ6" s="4" t="str">
        <f>IF(L6="","",VLOOKUP(L6,$V$5:$W$12,2,0))</f>
        <v/>
      </c>
      <c r="AK6" s="4" t="str">
        <f>IF(N6="","",VLOOKUP(N6,$V$5:$W$12,2,0))</f>
        <v/>
      </c>
      <c r="AL6" s="4" t="str">
        <f>IF(H6="","",VALUE(LEFT(H6,4)))</f>
        <v/>
      </c>
      <c r="AM6" s="4" t="str">
        <f>IF(J6="","",VALUE(LEFT(J6,4)))</f>
        <v/>
      </c>
      <c r="AN6" s="4" t="str">
        <f>IF(L6="","",VALUE(LEFT(L6,4)))</f>
        <v/>
      </c>
      <c r="AO6" s="4" t="str">
        <f>IF(N6="","",VALUE(LEFT(N6,4)))</f>
        <v/>
      </c>
      <c r="AP6" s="4">
        <f t="shared" ref="AP6:AP45" si="10">IF(C6="100歳",1,0)</f>
        <v>0</v>
      </c>
      <c r="AQ6" s="4" t="str">
        <f>IF(I6="","999:99.99"," "&amp;LEFT(RIGHT("  "&amp;TEXT(I6,"0.00"),8),3)&amp;":"&amp;RIGHT(TEXT(I6,"0.00"),5))</f>
        <v>999:99.99</v>
      </c>
      <c r="AR6" s="4" t="str">
        <f>IF(K6="","999:99.99"," "&amp;LEFT(RIGHT("  "&amp;TEXT(K6,"0.00"),8),3)&amp;":"&amp;RIGHT(TEXT(K6,"0.00"),5))</f>
        <v>999:99.99</v>
      </c>
      <c r="AS6" s="4" t="str">
        <f>IF(M6="","999:99.99"," "&amp;LEFT(RIGHT("  "&amp;TEXT(M6,"0.00"),8),3)&amp;":"&amp;RIGHT(TEXT(M6,"0.00"),5))</f>
        <v>999:99.99</v>
      </c>
      <c r="AT6" s="4" t="str">
        <f>IF(O6="","999:99.99"," "&amp;LEFT(RIGHT("  "&amp;TEXT(O6,"0.00"),8),3)&amp;":"&amp;RIGHT(TEXT(O6,"0.00"),5))</f>
        <v>999:99.99</v>
      </c>
      <c r="AU6" s="4" t="str">
        <f>IF(AH6="","",COUNT(AH6))</f>
        <v/>
      </c>
      <c r="AV6" s="4" t="str">
        <f>IF(AI6="","",COUNT(AI6:AK6))</f>
        <v/>
      </c>
    </row>
    <row r="7" spans="1:48" ht="16.5" customHeight="1">
      <c r="A7" s="7" t="str">
        <f t="shared" ref="A7:A45" si="11">IF(B7="","",A6+1)</f>
        <v/>
      </c>
      <c r="B7" s="81"/>
      <c r="C7" s="82"/>
      <c r="D7" s="83"/>
      <c r="E7" s="83"/>
      <c r="F7" s="83"/>
      <c r="G7" s="83"/>
      <c r="H7" s="126"/>
      <c r="I7" s="113"/>
      <c r="J7" s="126"/>
      <c r="K7" s="113"/>
      <c r="L7" s="126"/>
      <c r="M7" s="113"/>
      <c r="N7" s="126"/>
      <c r="O7" s="113"/>
      <c r="P7" s="7" t="str">
        <f>IF(B7="","",YEAR(申込書!$C$60)-YEAR(申込一覧表!B7))</f>
        <v/>
      </c>
      <c r="Q7" s="11"/>
      <c r="R7" s="12">
        <f t="shared" si="0"/>
        <v>0</v>
      </c>
      <c r="S7" s="12">
        <f t="shared" si="1"/>
        <v>0</v>
      </c>
      <c r="T7" s="4" t="str">
        <f t="shared" si="2"/>
        <v/>
      </c>
      <c r="U7" s="4" t="str">
        <f t="shared" si="3"/>
        <v/>
      </c>
      <c r="V7" s="24" t="s">
        <v>200</v>
      </c>
      <c r="W7" s="6">
        <v>1</v>
      </c>
      <c r="X7" s="4">
        <f t="shared" si="4"/>
        <v>0</v>
      </c>
      <c r="Y7" s="4">
        <f t="shared" ref="Y7:Y70" si="12">Y6+IF(AA7="",0,1)</f>
        <v>0</v>
      </c>
      <c r="Z7" s="4" t="str">
        <f t="shared" ref="Z7:Z70" si="13">IF(AA7="","",Y7)</f>
        <v/>
      </c>
      <c r="AA7" s="4" t="str">
        <f t="shared" si="5"/>
        <v/>
      </c>
      <c r="AB7" s="12">
        <f t="shared" ref="AB7:AB45" si="14">COUNTA(I7,K7,M7,O7)</f>
        <v>0</v>
      </c>
      <c r="AC7" s="4" t="str">
        <f t="shared" si="6"/>
        <v/>
      </c>
      <c r="AD7" s="4">
        <v>0</v>
      </c>
      <c r="AE7" s="4" t="str">
        <f t="shared" si="7"/>
        <v xml:space="preserve"> </v>
      </c>
      <c r="AF7" s="4" t="str">
        <f t="shared" si="8"/>
        <v xml:space="preserve">  </v>
      </c>
      <c r="AG7" s="4" t="str">
        <f t="shared" ref="AG7:AG45" si="15">P7</f>
        <v/>
      </c>
      <c r="AH7" s="4" t="str">
        <f t="shared" ref="AH7:AH46" si="16">IF(H7="","",VLOOKUP(H7,$V$6:$W$12,2,0))</f>
        <v/>
      </c>
      <c r="AI7" s="4" t="str">
        <f t="shared" si="9"/>
        <v/>
      </c>
      <c r="AJ7" s="4" t="str">
        <f t="shared" ref="AJ7:AJ45" si="17">IF(L7="","",VLOOKUP(L7,$V$5:$W$12,2,0))</f>
        <v/>
      </c>
      <c r="AK7" s="4" t="str">
        <f t="shared" ref="AK7:AK45" si="18">IF(N7="","",VLOOKUP(N7,$V$5:$W$12,2,0))</f>
        <v/>
      </c>
      <c r="AL7" s="4" t="str">
        <f t="shared" ref="AL7:AL45" si="19">IF(H7="","",VALUE(LEFT(H7,4)))</f>
        <v/>
      </c>
      <c r="AM7" s="4" t="str">
        <f t="shared" ref="AM7:AM45" si="20">IF(J7="","",VALUE(LEFT(J7,4)))</f>
        <v/>
      </c>
      <c r="AN7" s="4" t="str">
        <f t="shared" ref="AN7:AN45" si="21">IF(L7="","",VALUE(LEFT(L7,4)))</f>
        <v/>
      </c>
      <c r="AO7" s="4" t="str">
        <f t="shared" ref="AO7:AO45" si="22">IF(N7="","",VALUE(LEFT(N7,4)))</f>
        <v/>
      </c>
      <c r="AP7" s="4">
        <f t="shared" si="10"/>
        <v>0</v>
      </c>
      <c r="AQ7" s="4" t="str">
        <f t="shared" ref="AQ7:AQ45" si="23">IF(I7="","999:99.99"," "&amp;LEFT(RIGHT("  "&amp;TEXT(I7,"0.00"),8),3)&amp;":"&amp;RIGHT(TEXT(I7,"0.00"),5))</f>
        <v>999:99.99</v>
      </c>
      <c r="AR7" s="4" t="str">
        <f t="shared" ref="AR7:AR45" si="24">IF(K7="","999:99.99"," "&amp;LEFT(RIGHT("  "&amp;TEXT(K7,"0.00"),8),3)&amp;":"&amp;RIGHT(TEXT(K7,"0.00"),5))</f>
        <v>999:99.99</v>
      </c>
      <c r="AS7" s="4" t="str">
        <f t="shared" ref="AS7:AS45" si="25">IF(M7="","999:99.99"," "&amp;LEFT(RIGHT("  "&amp;TEXT(M7,"0.00"),8),3)&amp;":"&amp;RIGHT(TEXT(M7,"0.00"),5))</f>
        <v>999:99.99</v>
      </c>
      <c r="AT7" s="4" t="str">
        <f t="shared" ref="AT7:AT45" si="26">IF(O7="","999:99.99"," "&amp;LEFT(RIGHT("  "&amp;TEXT(O7,"0.00"),8),3)&amp;":"&amp;RIGHT(TEXT(O7,"0.00"),5))</f>
        <v>999:99.99</v>
      </c>
      <c r="AU7" s="4" t="str">
        <f t="shared" ref="AU7:AU70" si="27">IF(AH7="","",COUNT(AH7))</f>
        <v/>
      </c>
      <c r="AV7" s="4" t="str">
        <f>IF(AI7="","",COUNT(AI7:AK7))</f>
        <v/>
      </c>
    </row>
    <row r="8" spans="1:48" ht="16.5" customHeight="1">
      <c r="A8" s="7" t="str">
        <f t="shared" si="11"/>
        <v/>
      </c>
      <c r="B8" s="81"/>
      <c r="C8" s="82"/>
      <c r="D8" s="83"/>
      <c r="E8" s="83"/>
      <c r="F8" s="83"/>
      <c r="G8" s="83"/>
      <c r="H8" s="126"/>
      <c r="I8" s="113"/>
      <c r="J8" s="126"/>
      <c r="K8" s="113"/>
      <c r="L8" s="126"/>
      <c r="M8" s="113"/>
      <c r="N8" s="126"/>
      <c r="O8" s="113"/>
      <c r="P8" s="7" t="str">
        <f>IF(B8="","",YEAR(申込書!$C$60)-YEAR(申込一覧表!B8))</f>
        <v/>
      </c>
      <c r="Q8" s="11"/>
      <c r="R8" s="12">
        <f t="shared" si="0"/>
        <v>0</v>
      </c>
      <c r="S8" s="12">
        <f t="shared" si="1"/>
        <v>0</v>
      </c>
      <c r="T8" s="4" t="str">
        <f t="shared" si="2"/>
        <v/>
      </c>
      <c r="U8" s="4" t="str">
        <f t="shared" si="3"/>
        <v/>
      </c>
      <c r="V8" s="24" t="s">
        <v>201</v>
      </c>
      <c r="W8" s="6">
        <v>1</v>
      </c>
      <c r="X8" s="4">
        <f t="shared" si="4"/>
        <v>0</v>
      </c>
      <c r="Y8" s="4">
        <f t="shared" si="12"/>
        <v>0</v>
      </c>
      <c r="Z8" s="4" t="str">
        <f t="shared" si="13"/>
        <v/>
      </c>
      <c r="AA8" s="4" t="str">
        <f t="shared" si="5"/>
        <v/>
      </c>
      <c r="AB8" s="12">
        <f t="shared" si="14"/>
        <v>0</v>
      </c>
      <c r="AC8" s="4" t="str">
        <f t="shared" si="6"/>
        <v/>
      </c>
      <c r="AD8" s="4">
        <v>0</v>
      </c>
      <c r="AE8" s="4" t="str">
        <f t="shared" si="7"/>
        <v xml:space="preserve"> </v>
      </c>
      <c r="AF8" s="4" t="str">
        <f t="shared" si="8"/>
        <v xml:space="preserve">  </v>
      </c>
      <c r="AG8" s="4" t="str">
        <f t="shared" si="15"/>
        <v/>
      </c>
      <c r="AH8" s="4" t="str">
        <f t="shared" si="16"/>
        <v/>
      </c>
      <c r="AI8" s="4" t="str">
        <f t="shared" si="9"/>
        <v/>
      </c>
      <c r="AJ8" s="4" t="str">
        <f t="shared" si="17"/>
        <v/>
      </c>
      <c r="AK8" s="4" t="str">
        <f t="shared" si="18"/>
        <v/>
      </c>
      <c r="AL8" s="4" t="str">
        <f t="shared" si="19"/>
        <v/>
      </c>
      <c r="AM8" s="4" t="str">
        <f t="shared" si="20"/>
        <v/>
      </c>
      <c r="AN8" s="4" t="str">
        <f t="shared" si="21"/>
        <v/>
      </c>
      <c r="AO8" s="4" t="str">
        <f t="shared" si="22"/>
        <v/>
      </c>
      <c r="AP8" s="4">
        <f t="shared" si="10"/>
        <v>0</v>
      </c>
      <c r="AQ8" s="4" t="str">
        <f t="shared" si="23"/>
        <v>999:99.99</v>
      </c>
      <c r="AR8" s="4" t="str">
        <f t="shared" si="24"/>
        <v>999:99.99</v>
      </c>
      <c r="AS8" s="4" t="str">
        <f t="shared" si="25"/>
        <v>999:99.99</v>
      </c>
      <c r="AT8" s="4" t="str">
        <f t="shared" si="26"/>
        <v>999:99.99</v>
      </c>
      <c r="AU8" s="4" t="str">
        <f t="shared" si="27"/>
        <v/>
      </c>
      <c r="AV8" s="4" t="str">
        <f>IF(AI8="","",COUNT(AI8:AK8))</f>
        <v/>
      </c>
    </row>
    <row r="9" spans="1:48" ht="16.5" customHeight="1">
      <c r="A9" s="7" t="str">
        <f t="shared" si="11"/>
        <v/>
      </c>
      <c r="B9" s="81"/>
      <c r="C9" s="82"/>
      <c r="D9" s="83"/>
      <c r="E9" s="83"/>
      <c r="F9" s="83"/>
      <c r="G9" s="83"/>
      <c r="H9" s="126"/>
      <c r="I9" s="113"/>
      <c r="J9" s="126"/>
      <c r="K9" s="113"/>
      <c r="L9" s="126"/>
      <c r="M9" s="113"/>
      <c r="N9" s="126"/>
      <c r="O9" s="113"/>
      <c r="P9" s="7" t="str">
        <f>IF(B9="","",YEAR(申込書!$C$60)-YEAR(申込一覧表!B9))</f>
        <v/>
      </c>
      <c r="Q9" s="11"/>
      <c r="R9" s="12">
        <f t="shared" si="0"/>
        <v>0</v>
      </c>
      <c r="S9" s="12">
        <f t="shared" si="1"/>
        <v>0</v>
      </c>
      <c r="T9" s="4" t="str">
        <f t="shared" si="2"/>
        <v/>
      </c>
      <c r="U9" s="4" t="str">
        <f t="shared" si="3"/>
        <v/>
      </c>
      <c r="V9" s="24" t="s">
        <v>203</v>
      </c>
      <c r="W9" s="6">
        <v>5</v>
      </c>
      <c r="X9" s="4">
        <f t="shared" si="4"/>
        <v>0</v>
      </c>
      <c r="Y9" s="4">
        <f t="shared" si="12"/>
        <v>0</v>
      </c>
      <c r="Z9" s="4" t="str">
        <f t="shared" si="13"/>
        <v/>
      </c>
      <c r="AA9" s="4" t="str">
        <f t="shared" si="5"/>
        <v/>
      </c>
      <c r="AB9" s="12">
        <f t="shared" si="14"/>
        <v>0</v>
      </c>
      <c r="AC9" s="4" t="str">
        <f t="shared" si="6"/>
        <v/>
      </c>
      <c r="AD9" s="4">
        <v>0</v>
      </c>
      <c r="AE9" s="4" t="str">
        <f t="shared" si="7"/>
        <v xml:space="preserve"> </v>
      </c>
      <c r="AF9" s="4" t="str">
        <f t="shared" si="8"/>
        <v xml:space="preserve">  </v>
      </c>
      <c r="AG9" s="4" t="str">
        <f t="shared" si="15"/>
        <v/>
      </c>
      <c r="AH9" s="4" t="str">
        <f t="shared" si="16"/>
        <v/>
      </c>
      <c r="AI9" s="4" t="str">
        <f t="shared" si="9"/>
        <v/>
      </c>
      <c r="AJ9" s="4" t="str">
        <f t="shared" si="17"/>
        <v/>
      </c>
      <c r="AK9" s="4" t="str">
        <f t="shared" si="18"/>
        <v/>
      </c>
      <c r="AL9" s="4" t="str">
        <f t="shared" si="19"/>
        <v/>
      </c>
      <c r="AM9" s="4" t="str">
        <f t="shared" si="20"/>
        <v/>
      </c>
      <c r="AN9" s="4" t="str">
        <f t="shared" si="21"/>
        <v/>
      </c>
      <c r="AO9" s="4" t="str">
        <f t="shared" si="22"/>
        <v/>
      </c>
      <c r="AP9" s="4">
        <f t="shared" si="10"/>
        <v>0</v>
      </c>
      <c r="AQ9" s="4" t="str">
        <f t="shared" si="23"/>
        <v>999:99.99</v>
      </c>
      <c r="AR9" s="4" t="str">
        <f t="shared" si="24"/>
        <v>999:99.99</v>
      </c>
      <c r="AS9" s="4" t="str">
        <f t="shared" si="25"/>
        <v>999:99.99</v>
      </c>
      <c r="AT9" s="4" t="str">
        <f t="shared" si="26"/>
        <v>999:99.99</v>
      </c>
      <c r="AU9" s="4" t="str">
        <f t="shared" si="27"/>
        <v/>
      </c>
      <c r="AV9" s="4" t="str">
        <f t="shared" ref="AV9:AV72" si="28">IF(AI9="","",COUNT(AI9:AK9))</f>
        <v/>
      </c>
    </row>
    <row r="10" spans="1:48" ht="16.5" customHeight="1">
      <c r="A10" s="7" t="str">
        <f t="shared" si="11"/>
        <v/>
      </c>
      <c r="B10" s="81"/>
      <c r="C10" s="82"/>
      <c r="D10" s="83"/>
      <c r="E10" s="83"/>
      <c r="F10" s="83"/>
      <c r="G10" s="83"/>
      <c r="H10" s="126"/>
      <c r="I10" s="113"/>
      <c r="J10" s="126"/>
      <c r="K10" s="113"/>
      <c r="L10" s="126"/>
      <c r="M10" s="113"/>
      <c r="N10" s="126"/>
      <c r="O10" s="113"/>
      <c r="P10" s="7" t="str">
        <f>IF(B10="","",YEAR(申込書!$C$60)-YEAR(申込一覧表!B10))</f>
        <v/>
      </c>
      <c r="Q10" s="11"/>
      <c r="R10" s="12">
        <f t="shared" si="0"/>
        <v>0</v>
      </c>
      <c r="S10" s="12">
        <f t="shared" si="1"/>
        <v>0</v>
      </c>
      <c r="T10" s="4" t="str">
        <f t="shared" si="2"/>
        <v/>
      </c>
      <c r="U10" s="4" t="str">
        <f t="shared" si="3"/>
        <v/>
      </c>
      <c r="V10" s="24"/>
      <c r="W10" s="6">
        <v>5</v>
      </c>
      <c r="X10" s="4">
        <f t="shared" si="4"/>
        <v>0</v>
      </c>
      <c r="Y10" s="4">
        <f t="shared" si="12"/>
        <v>0</v>
      </c>
      <c r="Z10" s="4" t="str">
        <f t="shared" si="13"/>
        <v/>
      </c>
      <c r="AA10" s="4" t="str">
        <f t="shared" si="5"/>
        <v/>
      </c>
      <c r="AB10" s="12">
        <f t="shared" si="14"/>
        <v>0</v>
      </c>
      <c r="AC10" s="4" t="str">
        <f t="shared" si="6"/>
        <v/>
      </c>
      <c r="AD10" s="4">
        <v>0</v>
      </c>
      <c r="AE10" s="4" t="str">
        <f t="shared" si="7"/>
        <v xml:space="preserve"> </v>
      </c>
      <c r="AF10" s="4" t="str">
        <f t="shared" si="8"/>
        <v xml:space="preserve">  </v>
      </c>
      <c r="AG10" s="4" t="str">
        <f t="shared" si="15"/>
        <v/>
      </c>
      <c r="AH10" s="4" t="str">
        <f t="shared" si="16"/>
        <v/>
      </c>
      <c r="AI10" s="4" t="str">
        <f t="shared" si="9"/>
        <v/>
      </c>
      <c r="AJ10" s="4" t="str">
        <f t="shared" si="17"/>
        <v/>
      </c>
      <c r="AK10" s="4" t="str">
        <f t="shared" si="18"/>
        <v/>
      </c>
      <c r="AL10" s="4" t="str">
        <f t="shared" si="19"/>
        <v/>
      </c>
      <c r="AM10" s="4" t="str">
        <f t="shared" si="20"/>
        <v/>
      </c>
      <c r="AN10" s="4" t="str">
        <f t="shared" si="21"/>
        <v/>
      </c>
      <c r="AO10" s="4" t="str">
        <f t="shared" si="22"/>
        <v/>
      </c>
      <c r="AP10" s="4">
        <f t="shared" si="10"/>
        <v>0</v>
      </c>
      <c r="AQ10" s="4" t="str">
        <f t="shared" si="23"/>
        <v>999:99.99</v>
      </c>
      <c r="AR10" s="4" t="str">
        <f t="shared" si="24"/>
        <v>999:99.99</v>
      </c>
      <c r="AS10" s="4" t="str">
        <f t="shared" si="25"/>
        <v>999:99.99</v>
      </c>
      <c r="AT10" s="4" t="str">
        <f t="shared" si="26"/>
        <v>999:99.99</v>
      </c>
      <c r="AU10" s="4" t="str">
        <f t="shared" si="27"/>
        <v/>
      </c>
      <c r="AV10" s="4" t="str">
        <f t="shared" si="28"/>
        <v/>
      </c>
    </row>
    <row r="11" spans="1:48" ht="16.5" customHeight="1">
      <c r="A11" s="7" t="str">
        <f t="shared" si="11"/>
        <v/>
      </c>
      <c r="B11" s="81"/>
      <c r="C11" s="82"/>
      <c r="D11" s="83"/>
      <c r="E11" s="83"/>
      <c r="F11" s="83"/>
      <c r="G11" s="83"/>
      <c r="H11" s="126"/>
      <c r="I11" s="113"/>
      <c r="J11" s="126"/>
      <c r="K11" s="113"/>
      <c r="L11" s="126"/>
      <c r="M11" s="113"/>
      <c r="N11" s="126"/>
      <c r="O11" s="113"/>
      <c r="P11" s="7" t="str">
        <f>IF(B11="","",YEAR(申込書!$C$60)-YEAR(申込一覧表!B11))</f>
        <v/>
      </c>
      <c r="Q11" s="11"/>
      <c r="R11" s="12">
        <f t="shared" si="0"/>
        <v>0</v>
      </c>
      <c r="S11" s="12">
        <f t="shared" si="1"/>
        <v>0</v>
      </c>
      <c r="T11" s="4" t="str">
        <f t="shared" si="2"/>
        <v/>
      </c>
      <c r="U11" s="4" t="str">
        <f t="shared" si="3"/>
        <v/>
      </c>
      <c r="V11" s="24"/>
      <c r="W11">
        <v>1</v>
      </c>
      <c r="X11" s="4">
        <f t="shared" si="4"/>
        <v>0</v>
      </c>
      <c r="Y11" s="4">
        <f t="shared" si="12"/>
        <v>0</v>
      </c>
      <c r="Z11" s="4" t="str">
        <f t="shared" si="13"/>
        <v/>
      </c>
      <c r="AA11" s="4" t="str">
        <f t="shared" si="5"/>
        <v/>
      </c>
      <c r="AB11" s="12">
        <f t="shared" si="14"/>
        <v>0</v>
      </c>
      <c r="AC11" s="4" t="str">
        <f t="shared" si="6"/>
        <v/>
      </c>
      <c r="AD11" s="4">
        <v>0</v>
      </c>
      <c r="AE11" s="4" t="str">
        <f t="shared" si="7"/>
        <v xml:space="preserve"> </v>
      </c>
      <c r="AF11" s="4" t="str">
        <f t="shared" si="8"/>
        <v xml:space="preserve">  </v>
      </c>
      <c r="AG11" s="4" t="str">
        <f t="shared" si="15"/>
        <v/>
      </c>
      <c r="AH11" s="4" t="str">
        <f t="shared" si="16"/>
        <v/>
      </c>
      <c r="AI11" s="4" t="str">
        <f t="shared" si="9"/>
        <v/>
      </c>
      <c r="AJ11" s="4" t="str">
        <f t="shared" si="17"/>
        <v/>
      </c>
      <c r="AK11" s="4" t="str">
        <f t="shared" si="18"/>
        <v/>
      </c>
      <c r="AL11" s="4" t="str">
        <f t="shared" si="19"/>
        <v/>
      </c>
      <c r="AM11" s="4" t="str">
        <f t="shared" si="20"/>
        <v/>
      </c>
      <c r="AN11" s="4" t="str">
        <f t="shared" si="21"/>
        <v/>
      </c>
      <c r="AO11" s="4" t="str">
        <f t="shared" si="22"/>
        <v/>
      </c>
      <c r="AP11" s="4">
        <f t="shared" si="10"/>
        <v>0</v>
      </c>
      <c r="AQ11" s="4" t="str">
        <f t="shared" si="23"/>
        <v>999:99.99</v>
      </c>
      <c r="AR11" s="4" t="str">
        <f t="shared" si="24"/>
        <v>999:99.99</v>
      </c>
      <c r="AS11" s="4" t="str">
        <f t="shared" si="25"/>
        <v>999:99.99</v>
      </c>
      <c r="AT11" s="4" t="str">
        <f t="shared" si="26"/>
        <v>999:99.99</v>
      </c>
      <c r="AU11" s="4" t="str">
        <f t="shared" si="27"/>
        <v/>
      </c>
      <c r="AV11" s="4" t="str">
        <f t="shared" si="28"/>
        <v/>
      </c>
    </row>
    <row r="12" spans="1:48" ht="16.5" customHeight="1">
      <c r="A12" s="7" t="str">
        <f t="shared" si="11"/>
        <v/>
      </c>
      <c r="B12" s="81"/>
      <c r="C12" s="82"/>
      <c r="D12" s="83"/>
      <c r="E12" s="83"/>
      <c r="F12" s="83"/>
      <c r="G12" s="83"/>
      <c r="H12" s="126"/>
      <c r="I12" s="113"/>
      <c r="J12" s="126"/>
      <c r="K12" s="113"/>
      <c r="L12" s="126"/>
      <c r="M12" s="113"/>
      <c r="N12" s="126"/>
      <c r="O12" s="113"/>
      <c r="P12" s="7" t="str">
        <f>IF(B12="","",YEAR(申込書!$C$60)-YEAR(申込一覧表!B12))</f>
        <v/>
      </c>
      <c r="Q12" s="11"/>
      <c r="R12" s="12">
        <f t="shared" si="0"/>
        <v>0</v>
      </c>
      <c r="S12" s="12">
        <f t="shared" si="1"/>
        <v>0</v>
      </c>
      <c r="T12" s="4" t="str">
        <f t="shared" si="2"/>
        <v/>
      </c>
      <c r="U12" s="4" t="str">
        <f t="shared" si="3"/>
        <v/>
      </c>
      <c r="V12" s="31"/>
      <c r="W12">
        <v>3</v>
      </c>
      <c r="X12" s="4">
        <f t="shared" si="4"/>
        <v>0</v>
      </c>
      <c r="Y12" s="4">
        <f t="shared" si="12"/>
        <v>0</v>
      </c>
      <c r="Z12" s="4" t="str">
        <f t="shared" si="13"/>
        <v/>
      </c>
      <c r="AA12" s="4" t="str">
        <f t="shared" si="5"/>
        <v/>
      </c>
      <c r="AB12" s="12">
        <f t="shared" si="14"/>
        <v>0</v>
      </c>
      <c r="AC12" s="4" t="str">
        <f t="shared" si="6"/>
        <v/>
      </c>
      <c r="AD12" s="4">
        <v>0</v>
      </c>
      <c r="AE12" s="4" t="str">
        <f t="shared" si="7"/>
        <v xml:space="preserve"> </v>
      </c>
      <c r="AF12" s="4" t="str">
        <f t="shared" si="8"/>
        <v xml:space="preserve">  </v>
      </c>
      <c r="AG12" s="4" t="str">
        <f t="shared" si="15"/>
        <v/>
      </c>
      <c r="AH12" s="4" t="str">
        <f t="shared" si="16"/>
        <v/>
      </c>
      <c r="AI12" s="4" t="str">
        <f t="shared" si="9"/>
        <v/>
      </c>
      <c r="AJ12" s="4" t="str">
        <f t="shared" si="17"/>
        <v/>
      </c>
      <c r="AK12" s="4" t="str">
        <f t="shared" si="18"/>
        <v/>
      </c>
      <c r="AL12" s="4" t="str">
        <f t="shared" si="19"/>
        <v/>
      </c>
      <c r="AM12" s="4" t="str">
        <f t="shared" si="20"/>
        <v/>
      </c>
      <c r="AN12" s="4" t="str">
        <f t="shared" si="21"/>
        <v/>
      </c>
      <c r="AO12" s="4" t="str">
        <f t="shared" si="22"/>
        <v/>
      </c>
      <c r="AP12" s="4">
        <f t="shared" si="10"/>
        <v>0</v>
      </c>
      <c r="AQ12" s="4" t="str">
        <f t="shared" si="23"/>
        <v>999:99.99</v>
      </c>
      <c r="AR12" s="4" t="str">
        <f t="shared" si="24"/>
        <v>999:99.99</v>
      </c>
      <c r="AS12" s="4" t="str">
        <f t="shared" si="25"/>
        <v>999:99.99</v>
      </c>
      <c r="AT12" s="4" t="str">
        <f t="shared" si="26"/>
        <v>999:99.99</v>
      </c>
      <c r="AU12" s="4" t="str">
        <f t="shared" si="27"/>
        <v/>
      </c>
      <c r="AV12" s="4" t="str">
        <f t="shared" si="28"/>
        <v/>
      </c>
    </row>
    <row r="13" spans="1:48" ht="16.5" customHeight="1">
      <c r="A13" s="7" t="str">
        <f t="shared" si="11"/>
        <v/>
      </c>
      <c r="B13" s="81"/>
      <c r="C13" s="82"/>
      <c r="D13" s="83"/>
      <c r="E13" s="83"/>
      <c r="F13" s="83"/>
      <c r="G13" s="83"/>
      <c r="H13" s="126"/>
      <c r="I13" s="113"/>
      <c r="J13" s="126"/>
      <c r="K13" s="113"/>
      <c r="L13" s="126"/>
      <c r="M13" s="113"/>
      <c r="N13" s="126"/>
      <c r="O13" s="113"/>
      <c r="P13" s="7" t="str">
        <f>IF(B13="","",YEAR(申込書!$C$60)-YEAR(申込一覧表!B13))</f>
        <v/>
      </c>
      <c r="Q13" s="11"/>
      <c r="R13" s="12">
        <f t="shared" si="0"/>
        <v>0</v>
      </c>
      <c r="S13" s="12">
        <f t="shared" si="1"/>
        <v>0</v>
      </c>
      <c r="T13" s="4" t="str">
        <f t="shared" si="2"/>
        <v/>
      </c>
      <c r="U13" s="4" t="str">
        <f t="shared" si="3"/>
        <v/>
      </c>
      <c r="X13" s="4">
        <f t="shared" si="4"/>
        <v>0</v>
      </c>
      <c r="Y13" s="4">
        <f t="shared" si="12"/>
        <v>0</v>
      </c>
      <c r="Z13" s="4" t="str">
        <f t="shared" si="13"/>
        <v/>
      </c>
      <c r="AA13" s="4" t="str">
        <f t="shared" si="5"/>
        <v/>
      </c>
      <c r="AB13" s="12">
        <f t="shared" si="14"/>
        <v>0</v>
      </c>
      <c r="AC13" s="4" t="str">
        <f t="shared" si="6"/>
        <v/>
      </c>
      <c r="AD13" s="4">
        <v>0</v>
      </c>
      <c r="AE13" s="4" t="str">
        <f t="shared" si="7"/>
        <v xml:space="preserve"> </v>
      </c>
      <c r="AF13" s="4" t="str">
        <f t="shared" si="8"/>
        <v xml:space="preserve">  </v>
      </c>
      <c r="AG13" s="4" t="str">
        <f t="shared" si="15"/>
        <v/>
      </c>
      <c r="AH13" s="4" t="str">
        <f t="shared" si="16"/>
        <v/>
      </c>
      <c r="AI13" s="4" t="str">
        <f t="shared" si="9"/>
        <v/>
      </c>
      <c r="AJ13" s="4" t="str">
        <f t="shared" si="17"/>
        <v/>
      </c>
      <c r="AK13" s="4" t="str">
        <f t="shared" si="18"/>
        <v/>
      </c>
      <c r="AL13" s="4" t="str">
        <f t="shared" si="19"/>
        <v/>
      </c>
      <c r="AM13" s="4" t="str">
        <f t="shared" si="20"/>
        <v/>
      </c>
      <c r="AN13" s="4" t="str">
        <f t="shared" si="21"/>
        <v/>
      </c>
      <c r="AO13" s="4" t="str">
        <f t="shared" si="22"/>
        <v/>
      </c>
      <c r="AP13" s="4">
        <f t="shared" si="10"/>
        <v>0</v>
      </c>
      <c r="AQ13" s="4" t="str">
        <f t="shared" si="23"/>
        <v>999:99.99</v>
      </c>
      <c r="AR13" s="4" t="str">
        <f t="shared" si="24"/>
        <v>999:99.99</v>
      </c>
      <c r="AS13" s="4" t="str">
        <f t="shared" si="25"/>
        <v>999:99.99</v>
      </c>
      <c r="AT13" s="4" t="str">
        <f t="shared" si="26"/>
        <v>999:99.99</v>
      </c>
      <c r="AU13" s="4" t="str">
        <f t="shared" si="27"/>
        <v/>
      </c>
      <c r="AV13" s="4" t="str">
        <f t="shared" si="28"/>
        <v/>
      </c>
    </row>
    <row r="14" spans="1:48" ht="16.5" customHeight="1">
      <c r="A14" s="7" t="str">
        <f t="shared" si="11"/>
        <v/>
      </c>
      <c r="B14" s="81"/>
      <c r="C14" s="82"/>
      <c r="D14" s="83"/>
      <c r="E14" s="83"/>
      <c r="F14" s="83"/>
      <c r="G14" s="83"/>
      <c r="H14" s="126"/>
      <c r="I14" s="113"/>
      <c r="J14" s="126"/>
      <c r="K14" s="113"/>
      <c r="L14" s="126"/>
      <c r="M14" s="113"/>
      <c r="N14" s="126"/>
      <c r="O14" s="113"/>
      <c r="P14" s="7" t="str">
        <f>IF(B14="","",YEAR(申込書!$C$60)-YEAR(申込一覧表!B14))</f>
        <v/>
      </c>
      <c r="Q14" s="11"/>
      <c r="R14" s="12">
        <f t="shared" si="0"/>
        <v>0</v>
      </c>
      <c r="S14" s="12">
        <f t="shared" si="1"/>
        <v>0</v>
      </c>
      <c r="T14" s="4" t="str">
        <f t="shared" si="2"/>
        <v/>
      </c>
      <c r="U14" s="4" t="str">
        <f t="shared" si="3"/>
        <v/>
      </c>
      <c r="V14" s="23"/>
      <c r="W14" s="6">
        <v>1</v>
      </c>
      <c r="X14" s="4">
        <f t="shared" si="4"/>
        <v>0</v>
      </c>
      <c r="Y14" s="4">
        <f t="shared" si="12"/>
        <v>0</v>
      </c>
      <c r="Z14" s="4" t="str">
        <f t="shared" si="13"/>
        <v/>
      </c>
      <c r="AA14" s="4" t="str">
        <f t="shared" si="5"/>
        <v/>
      </c>
      <c r="AB14" s="12">
        <f t="shared" si="14"/>
        <v>0</v>
      </c>
      <c r="AC14" s="4" t="str">
        <f t="shared" si="6"/>
        <v/>
      </c>
      <c r="AD14" s="4">
        <v>0</v>
      </c>
      <c r="AE14" s="4" t="str">
        <f t="shared" si="7"/>
        <v xml:space="preserve"> </v>
      </c>
      <c r="AF14" s="4" t="str">
        <f t="shared" si="8"/>
        <v xml:space="preserve">  </v>
      </c>
      <c r="AG14" s="4" t="str">
        <f t="shared" si="15"/>
        <v/>
      </c>
      <c r="AH14" s="4" t="str">
        <f t="shared" si="16"/>
        <v/>
      </c>
      <c r="AI14" s="4" t="str">
        <f t="shared" si="9"/>
        <v/>
      </c>
      <c r="AJ14" s="4" t="str">
        <f t="shared" si="17"/>
        <v/>
      </c>
      <c r="AK14" s="4" t="str">
        <f t="shared" si="18"/>
        <v/>
      </c>
      <c r="AL14" s="4" t="str">
        <f t="shared" si="19"/>
        <v/>
      </c>
      <c r="AM14" s="4" t="str">
        <f t="shared" si="20"/>
        <v/>
      </c>
      <c r="AN14" s="4" t="str">
        <f t="shared" si="21"/>
        <v/>
      </c>
      <c r="AO14" s="4" t="str">
        <f t="shared" si="22"/>
        <v/>
      </c>
      <c r="AP14" s="4">
        <f t="shared" si="10"/>
        <v>0</v>
      </c>
      <c r="AQ14" s="4" t="str">
        <f t="shared" si="23"/>
        <v>999:99.99</v>
      </c>
      <c r="AR14" s="4" t="str">
        <f t="shared" si="24"/>
        <v>999:99.99</v>
      </c>
      <c r="AS14" s="4" t="str">
        <f t="shared" si="25"/>
        <v>999:99.99</v>
      </c>
      <c r="AT14" s="4" t="str">
        <f t="shared" si="26"/>
        <v>999:99.99</v>
      </c>
      <c r="AU14" s="4" t="str">
        <f t="shared" si="27"/>
        <v/>
      </c>
      <c r="AV14" s="4" t="str">
        <f t="shared" si="28"/>
        <v/>
      </c>
    </row>
    <row r="15" spans="1:48" ht="16.5" customHeight="1">
      <c r="A15" s="7" t="str">
        <f t="shared" si="11"/>
        <v/>
      </c>
      <c r="B15" s="81"/>
      <c r="C15" s="82"/>
      <c r="D15" s="83"/>
      <c r="E15" s="83"/>
      <c r="F15" s="83"/>
      <c r="G15" s="83"/>
      <c r="H15" s="126"/>
      <c r="I15" s="113"/>
      <c r="J15" s="126"/>
      <c r="K15" s="113"/>
      <c r="L15" s="126"/>
      <c r="M15" s="113"/>
      <c r="N15" s="126"/>
      <c r="O15" s="113"/>
      <c r="P15" s="7" t="str">
        <f>IF(B15="","",YEAR(申込書!$C$60)-YEAR(申込一覧表!B15))</f>
        <v/>
      </c>
      <c r="Q15" s="11"/>
      <c r="R15" s="12">
        <f t="shared" si="0"/>
        <v>0</v>
      </c>
      <c r="S15" s="12">
        <f t="shared" si="1"/>
        <v>0</v>
      </c>
      <c r="T15" s="4" t="str">
        <f t="shared" si="2"/>
        <v/>
      </c>
      <c r="U15" s="4" t="str">
        <f t="shared" si="3"/>
        <v/>
      </c>
      <c r="V15" s="24"/>
      <c r="W15" s="6">
        <v>3</v>
      </c>
      <c r="X15" s="4">
        <f t="shared" si="4"/>
        <v>0</v>
      </c>
      <c r="Y15" s="4">
        <f t="shared" si="12"/>
        <v>0</v>
      </c>
      <c r="Z15" s="4" t="str">
        <f t="shared" si="13"/>
        <v/>
      </c>
      <c r="AA15" s="4" t="str">
        <f t="shared" si="5"/>
        <v/>
      </c>
      <c r="AB15" s="12">
        <f t="shared" si="14"/>
        <v>0</v>
      </c>
      <c r="AC15" s="4" t="str">
        <f t="shared" si="6"/>
        <v/>
      </c>
      <c r="AD15" s="4">
        <v>0</v>
      </c>
      <c r="AE15" s="4" t="str">
        <f t="shared" si="7"/>
        <v xml:space="preserve"> </v>
      </c>
      <c r="AF15" s="4" t="str">
        <f t="shared" si="8"/>
        <v xml:space="preserve">  </v>
      </c>
      <c r="AG15" s="4" t="str">
        <f t="shared" si="15"/>
        <v/>
      </c>
      <c r="AH15" s="4" t="str">
        <f t="shared" si="16"/>
        <v/>
      </c>
      <c r="AI15" s="4" t="str">
        <f t="shared" si="9"/>
        <v/>
      </c>
      <c r="AJ15" s="4" t="str">
        <f t="shared" si="17"/>
        <v/>
      </c>
      <c r="AK15" s="4" t="str">
        <f t="shared" si="18"/>
        <v/>
      </c>
      <c r="AL15" s="4" t="str">
        <f t="shared" si="19"/>
        <v/>
      </c>
      <c r="AM15" s="4" t="str">
        <f t="shared" si="20"/>
        <v/>
      </c>
      <c r="AN15" s="4" t="str">
        <f t="shared" si="21"/>
        <v/>
      </c>
      <c r="AO15" s="4" t="str">
        <f t="shared" si="22"/>
        <v/>
      </c>
      <c r="AP15" s="4">
        <f t="shared" si="10"/>
        <v>0</v>
      </c>
      <c r="AQ15" s="4" t="str">
        <f t="shared" si="23"/>
        <v>999:99.99</v>
      </c>
      <c r="AR15" s="4" t="str">
        <f t="shared" si="24"/>
        <v>999:99.99</v>
      </c>
      <c r="AS15" s="4" t="str">
        <f t="shared" si="25"/>
        <v>999:99.99</v>
      </c>
      <c r="AT15" s="4" t="str">
        <f t="shared" si="26"/>
        <v>999:99.99</v>
      </c>
      <c r="AU15" s="4" t="str">
        <f t="shared" si="27"/>
        <v/>
      </c>
      <c r="AV15" s="4" t="str">
        <f t="shared" si="28"/>
        <v/>
      </c>
    </row>
    <row r="16" spans="1:48" ht="16.5" customHeight="1">
      <c r="A16" s="7" t="str">
        <f t="shared" si="11"/>
        <v/>
      </c>
      <c r="B16" s="81"/>
      <c r="C16" s="82"/>
      <c r="D16" s="83"/>
      <c r="E16" s="83"/>
      <c r="F16" s="83"/>
      <c r="G16" s="83"/>
      <c r="H16" s="126"/>
      <c r="I16" s="113"/>
      <c r="J16" s="126"/>
      <c r="K16" s="113"/>
      <c r="L16" s="126"/>
      <c r="M16" s="113"/>
      <c r="N16" s="126"/>
      <c r="O16" s="113"/>
      <c r="P16" s="7" t="str">
        <f>IF(B16="","",YEAR(申込書!$C$60)-YEAR(申込一覧表!B16))</f>
        <v/>
      </c>
      <c r="Q16" s="11"/>
      <c r="R16" s="12">
        <f t="shared" si="0"/>
        <v>0</v>
      </c>
      <c r="S16" s="12">
        <f t="shared" si="1"/>
        <v>0</v>
      </c>
      <c r="T16" s="4" t="str">
        <f t="shared" si="2"/>
        <v/>
      </c>
      <c r="U16" s="4" t="str">
        <f t="shared" si="3"/>
        <v/>
      </c>
      <c r="V16" s="24"/>
      <c r="W16" s="6">
        <v>2</v>
      </c>
      <c r="X16" s="4">
        <f t="shared" si="4"/>
        <v>0</v>
      </c>
      <c r="Y16" s="4">
        <f t="shared" si="12"/>
        <v>0</v>
      </c>
      <c r="Z16" s="4" t="str">
        <f t="shared" si="13"/>
        <v/>
      </c>
      <c r="AA16" s="4" t="str">
        <f t="shared" si="5"/>
        <v/>
      </c>
      <c r="AB16" s="12">
        <f t="shared" si="14"/>
        <v>0</v>
      </c>
      <c r="AC16" s="4" t="str">
        <f t="shared" si="6"/>
        <v/>
      </c>
      <c r="AD16" s="4">
        <v>0</v>
      </c>
      <c r="AE16" s="4" t="str">
        <f t="shared" si="7"/>
        <v xml:space="preserve"> </v>
      </c>
      <c r="AF16" s="4" t="str">
        <f t="shared" si="8"/>
        <v xml:space="preserve">  </v>
      </c>
      <c r="AG16" s="4" t="str">
        <f t="shared" si="15"/>
        <v/>
      </c>
      <c r="AH16" s="4" t="str">
        <f t="shared" si="16"/>
        <v/>
      </c>
      <c r="AI16" s="4" t="str">
        <f t="shared" si="9"/>
        <v/>
      </c>
      <c r="AJ16" s="4" t="str">
        <f t="shared" si="17"/>
        <v/>
      </c>
      <c r="AK16" s="4" t="str">
        <f t="shared" si="18"/>
        <v/>
      </c>
      <c r="AL16" s="4" t="str">
        <f t="shared" si="19"/>
        <v/>
      </c>
      <c r="AM16" s="4" t="str">
        <f t="shared" si="20"/>
        <v/>
      </c>
      <c r="AN16" s="4" t="str">
        <f t="shared" si="21"/>
        <v/>
      </c>
      <c r="AO16" s="4" t="str">
        <f t="shared" si="22"/>
        <v/>
      </c>
      <c r="AP16" s="4">
        <f t="shared" si="10"/>
        <v>0</v>
      </c>
      <c r="AQ16" s="4" t="str">
        <f t="shared" si="23"/>
        <v>999:99.99</v>
      </c>
      <c r="AR16" s="4" t="str">
        <f t="shared" si="24"/>
        <v>999:99.99</v>
      </c>
      <c r="AS16" s="4" t="str">
        <f t="shared" si="25"/>
        <v>999:99.99</v>
      </c>
      <c r="AT16" s="4" t="str">
        <f t="shared" si="26"/>
        <v>999:99.99</v>
      </c>
      <c r="AU16" s="4" t="str">
        <f t="shared" si="27"/>
        <v/>
      </c>
      <c r="AV16" s="4" t="str">
        <f t="shared" si="28"/>
        <v/>
      </c>
    </row>
    <row r="17" spans="1:48" ht="16.5" customHeight="1">
      <c r="A17" s="7" t="str">
        <f t="shared" si="11"/>
        <v/>
      </c>
      <c r="B17" s="81"/>
      <c r="C17" s="82"/>
      <c r="D17" s="83"/>
      <c r="E17" s="83"/>
      <c r="F17" s="83"/>
      <c r="G17" s="83"/>
      <c r="H17" s="126"/>
      <c r="I17" s="113"/>
      <c r="J17" s="126"/>
      <c r="K17" s="113"/>
      <c r="L17" s="126"/>
      <c r="M17" s="113"/>
      <c r="N17" s="126"/>
      <c r="O17" s="113"/>
      <c r="P17" s="7" t="str">
        <f>IF(B17="","",YEAR(申込書!$C$60)-YEAR(申込一覧表!B17))</f>
        <v/>
      </c>
      <c r="Q17" s="11"/>
      <c r="R17" s="12">
        <f t="shared" si="0"/>
        <v>0</v>
      </c>
      <c r="S17" s="12">
        <f t="shared" si="1"/>
        <v>0</v>
      </c>
      <c r="T17" s="4" t="str">
        <f t="shared" si="2"/>
        <v/>
      </c>
      <c r="U17" s="4" t="str">
        <f t="shared" si="3"/>
        <v/>
      </c>
      <c r="V17" s="24"/>
      <c r="W17" s="6">
        <v>1</v>
      </c>
      <c r="X17" s="4">
        <f t="shared" si="4"/>
        <v>0</v>
      </c>
      <c r="Y17" s="4">
        <f t="shared" si="12"/>
        <v>0</v>
      </c>
      <c r="Z17" s="4" t="str">
        <f t="shared" si="13"/>
        <v/>
      </c>
      <c r="AA17" s="4" t="str">
        <f t="shared" si="5"/>
        <v/>
      </c>
      <c r="AB17" s="12">
        <f t="shared" si="14"/>
        <v>0</v>
      </c>
      <c r="AC17" s="4" t="str">
        <f t="shared" si="6"/>
        <v/>
      </c>
      <c r="AD17" s="4">
        <v>0</v>
      </c>
      <c r="AE17" s="4" t="str">
        <f t="shared" si="7"/>
        <v xml:space="preserve"> </v>
      </c>
      <c r="AF17" s="4" t="str">
        <f t="shared" si="8"/>
        <v xml:space="preserve">  </v>
      </c>
      <c r="AG17" s="4" t="str">
        <f t="shared" si="15"/>
        <v/>
      </c>
      <c r="AH17" s="4" t="str">
        <f t="shared" si="16"/>
        <v/>
      </c>
      <c r="AI17" s="4" t="str">
        <f t="shared" si="9"/>
        <v/>
      </c>
      <c r="AJ17" s="4" t="str">
        <f t="shared" si="17"/>
        <v/>
      </c>
      <c r="AK17" s="4" t="str">
        <f t="shared" si="18"/>
        <v/>
      </c>
      <c r="AL17" s="4" t="str">
        <f t="shared" si="19"/>
        <v/>
      </c>
      <c r="AM17" s="4" t="str">
        <f t="shared" si="20"/>
        <v/>
      </c>
      <c r="AN17" s="4" t="str">
        <f t="shared" si="21"/>
        <v/>
      </c>
      <c r="AO17" s="4" t="str">
        <f t="shared" si="22"/>
        <v/>
      </c>
      <c r="AP17" s="4">
        <f t="shared" si="10"/>
        <v>0</v>
      </c>
      <c r="AQ17" s="4" t="str">
        <f t="shared" si="23"/>
        <v>999:99.99</v>
      </c>
      <c r="AR17" s="4" t="str">
        <f t="shared" si="24"/>
        <v>999:99.99</v>
      </c>
      <c r="AS17" s="4" t="str">
        <f t="shared" si="25"/>
        <v>999:99.99</v>
      </c>
      <c r="AT17" s="4" t="str">
        <f t="shared" si="26"/>
        <v>999:99.99</v>
      </c>
      <c r="AU17" s="4" t="str">
        <f t="shared" si="27"/>
        <v/>
      </c>
      <c r="AV17" s="4" t="str">
        <f t="shared" si="28"/>
        <v/>
      </c>
    </row>
    <row r="18" spans="1:48" ht="16.5" customHeight="1">
      <c r="A18" s="7" t="str">
        <f t="shared" si="11"/>
        <v/>
      </c>
      <c r="B18" s="81"/>
      <c r="C18" s="82"/>
      <c r="D18" s="83"/>
      <c r="E18" s="83"/>
      <c r="F18" s="83"/>
      <c r="G18" s="83"/>
      <c r="H18" s="126"/>
      <c r="I18" s="113"/>
      <c r="J18" s="126"/>
      <c r="K18" s="113"/>
      <c r="L18" s="126"/>
      <c r="M18" s="113"/>
      <c r="N18" s="126"/>
      <c r="O18" s="113"/>
      <c r="P18" s="7" t="str">
        <f>IF(B18="","",YEAR(申込書!$C$60)-YEAR(申込一覧表!B18))</f>
        <v/>
      </c>
      <c r="Q18" s="11"/>
      <c r="R18" s="12">
        <f t="shared" si="0"/>
        <v>0</v>
      </c>
      <c r="S18" s="12">
        <f t="shared" si="1"/>
        <v>0</v>
      </c>
      <c r="T18" s="4" t="str">
        <f t="shared" si="2"/>
        <v/>
      </c>
      <c r="U18" s="4" t="str">
        <f t="shared" si="3"/>
        <v/>
      </c>
      <c r="V18" s="24"/>
      <c r="W18" s="6">
        <v>2</v>
      </c>
      <c r="X18" s="4">
        <f t="shared" si="4"/>
        <v>0</v>
      </c>
      <c r="Y18" s="4">
        <f t="shared" si="12"/>
        <v>0</v>
      </c>
      <c r="Z18" s="4" t="str">
        <f t="shared" si="13"/>
        <v/>
      </c>
      <c r="AA18" s="4" t="str">
        <f t="shared" si="5"/>
        <v/>
      </c>
      <c r="AB18" s="12">
        <f t="shared" si="14"/>
        <v>0</v>
      </c>
      <c r="AC18" s="4" t="str">
        <f t="shared" si="6"/>
        <v/>
      </c>
      <c r="AD18" s="4">
        <v>0</v>
      </c>
      <c r="AE18" s="4" t="str">
        <f t="shared" si="7"/>
        <v xml:space="preserve"> </v>
      </c>
      <c r="AF18" s="4" t="str">
        <f t="shared" si="8"/>
        <v xml:space="preserve">  </v>
      </c>
      <c r="AG18" s="4" t="str">
        <f t="shared" si="15"/>
        <v/>
      </c>
      <c r="AH18" s="4" t="str">
        <f t="shared" si="16"/>
        <v/>
      </c>
      <c r="AI18" s="4" t="str">
        <f t="shared" si="9"/>
        <v/>
      </c>
      <c r="AJ18" s="4" t="str">
        <f t="shared" si="17"/>
        <v/>
      </c>
      <c r="AK18" s="4" t="str">
        <f t="shared" si="18"/>
        <v/>
      </c>
      <c r="AL18" s="4" t="str">
        <f t="shared" si="19"/>
        <v/>
      </c>
      <c r="AM18" s="4" t="str">
        <f t="shared" si="20"/>
        <v/>
      </c>
      <c r="AN18" s="4" t="str">
        <f t="shared" si="21"/>
        <v/>
      </c>
      <c r="AO18" s="4" t="str">
        <f t="shared" si="22"/>
        <v/>
      </c>
      <c r="AP18" s="4">
        <f t="shared" si="10"/>
        <v>0</v>
      </c>
      <c r="AQ18" s="4" t="str">
        <f t="shared" si="23"/>
        <v>999:99.99</v>
      </c>
      <c r="AR18" s="4" t="str">
        <f t="shared" si="24"/>
        <v>999:99.99</v>
      </c>
      <c r="AS18" s="4" t="str">
        <f t="shared" si="25"/>
        <v>999:99.99</v>
      </c>
      <c r="AT18" s="4" t="str">
        <f t="shared" si="26"/>
        <v>999:99.99</v>
      </c>
      <c r="AU18" s="4" t="str">
        <f t="shared" si="27"/>
        <v/>
      </c>
      <c r="AV18" s="4" t="str">
        <f t="shared" si="28"/>
        <v/>
      </c>
    </row>
    <row r="19" spans="1:48" ht="16.5" customHeight="1">
      <c r="A19" s="7" t="str">
        <f t="shared" si="11"/>
        <v/>
      </c>
      <c r="B19" s="81"/>
      <c r="C19" s="82"/>
      <c r="D19" s="83"/>
      <c r="E19" s="83"/>
      <c r="F19" s="83"/>
      <c r="G19" s="83"/>
      <c r="H19" s="126"/>
      <c r="I19" s="113"/>
      <c r="J19" s="126"/>
      <c r="K19" s="113"/>
      <c r="L19" s="126"/>
      <c r="M19" s="113"/>
      <c r="N19" s="126"/>
      <c r="O19" s="113"/>
      <c r="P19" s="7" t="str">
        <f>IF(B19="","",YEAR(申込書!$C$60)-YEAR(申込一覧表!B19))</f>
        <v/>
      </c>
      <c r="Q19" s="11"/>
      <c r="R19" s="12">
        <f t="shared" si="0"/>
        <v>0</v>
      </c>
      <c r="S19" s="12">
        <f t="shared" si="1"/>
        <v>0</v>
      </c>
      <c r="T19" s="4" t="str">
        <f t="shared" si="2"/>
        <v/>
      </c>
      <c r="U19" s="4" t="str">
        <f t="shared" si="3"/>
        <v/>
      </c>
      <c r="V19" s="31"/>
      <c r="W19">
        <v>4</v>
      </c>
      <c r="X19" s="4">
        <f t="shared" si="4"/>
        <v>0</v>
      </c>
      <c r="Y19" s="4">
        <f t="shared" si="12"/>
        <v>0</v>
      </c>
      <c r="Z19" s="4" t="str">
        <f t="shared" si="13"/>
        <v/>
      </c>
      <c r="AA19" s="4" t="str">
        <f t="shared" si="5"/>
        <v/>
      </c>
      <c r="AB19" s="12">
        <f t="shared" si="14"/>
        <v>0</v>
      </c>
      <c r="AC19" s="4" t="str">
        <f t="shared" si="6"/>
        <v/>
      </c>
      <c r="AD19" s="4">
        <v>0</v>
      </c>
      <c r="AE19" s="4" t="str">
        <f t="shared" si="7"/>
        <v xml:space="preserve"> </v>
      </c>
      <c r="AF19" s="4" t="str">
        <f t="shared" si="8"/>
        <v xml:space="preserve">  </v>
      </c>
      <c r="AG19" s="4" t="str">
        <f t="shared" si="15"/>
        <v/>
      </c>
      <c r="AH19" s="4" t="str">
        <f t="shared" si="16"/>
        <v/>
      </c>
      <c r="AI19" s="4" t="str">
        <f t="shared" si="9"/>
        <v/>
      </c>
      <c r="AJ19" s="4" t="str">
        <f t="shared" si="17"/>
        <v/>
      </c>
      <c r="AK19" s="4" t="str">
        <f t="shared" si="18"/>
        <v/>
      </c>
      <c r="AL19" s="4" t="str">
        <f t="shared" si="19"/>
        <v/>
      </c>
      <c r="AM19" s="4" t="str">
        <f t="shared" si="20"/>
        <v/>
      </c>
      <c r="AN19" s="4" t="str">
        <f t="shared" si="21"/>
        <v/>
      </c>
      <c r="AO19" s="4" t="str">
        <f t="shared" si="22"/>
        <v/>
      </c>
      <c r="AP19" s="4">
        <f t="shared" si="10"/>
        <v>0</v>
      </c>
      <c r="AQ19" s="4" t="str">
        <f t="shared" si="23"/>
        <v>999:99.99</v>
      </c>
      <c r="AR19" s="4" t="str">
        <f t="shared" si="24"/>
        <v>999:99.99</v>
      </c>
      <c r="AS19" s="4" t="str">
        <f t="shared" si="25"/>
        <v>999:99.99</v>
      </c>
      <c r="AT19" s="4" t="str">
        <f t="shared" si="26"/>
        <v>999:99.99</v>
      </c>
      <c r="AU19" s="4" t="str">
        <f t="shared" si="27"/>
        <v/>
      </c>
      <c r="AV19" s="4" t="str">
        <f t="shared" si="28"/>
        <v/>
      </c>
    </row>
    <row r="20" spans="1:48" ht="16.5" customHeight="1">
      <c r="A20" s="7" t="str">
        <f t="shared" si="11"/>
        <v/>
      </c>
      <c r="B20" s="81"/>
      <c r="C20" s="82"/>
      <c r="D20" s="83"/>
      <c r="E20" s="83"/>
      <c r="F20" s="83"/>
      <c r="G20" s="83"/>
      <c r="H20" s="126"/>
      <c r="I20" s="113"/>
      <c r="J20" s="126"/>
      <c r="K20" s="113"/>
      <c r="L20" s="126"/>
      <c r="M20" s="113"/>
      <c r="N20" s="126"/>
      <c r="O20" s="113"/>
      <c r="P20" s="7" t="str">
        <f>IF(B20="","",YEAR(申込書!$C$60)-YEAR(申込一覧表!B20))</f>
        <v/>
      </c>
      <c r="Q20" s="11"/>
      <c r="R20" s="12">
        <f t="shared" si="0"/>
        <v>0</v>
      </c>
      <c r="S20" s="12">
        <f t="shared" si="1"/>
        <v>0</v>
      </c>
      <c r="T20" s="4" t="str">
        <f t="shared" si="2"/>
        <v/>
      </c>
      <c r="U20" s="4" t="str">
        <f t="shared" si="3"/>
        <v/>
      </c>
      <c r="X20" s="4">
        <f t="shared" si="4"/>
        <v>0</v>
      </c>
      <c r="Y20" s="4">
        <f t="shared" si="12"/>
        <v>0</v>
      </c>
      <c r="Z20" s="4" t="str">
        <f t="shared" si="13"/>
        <v/>
      </c>
      <c r="AA20" s="4" t="str">
        <f t="shared" si="5"/>
        <v/>
      </c>
      <c r="AB20" s="12">
        <f t="shared" si="14"/>
        <v>0</v>
      </c>
      <c r="AC20" s="4" t="str">
        <f t="shared" si="6"/>
        <v/>
      </c>
      <c r="AD20" s="4">
        <v>0</v>
      </c>
      <c r="AE20" s="4" t="str">
        <f t="shared" si="7"/>
        <v xml:space="preserve"> </v>
      </c>
      <c r="AF20" s="4" t="str">
        <f t="shared" si="8"/>
        <v xml:space="preserve">  </v>
      </c>
      <c r="AG20" s="4" t="str">
        <f t="shared" si="15"/>
        <v/>
      </c>
      <c r="AH20" s="4" t="str">
        <f t="shared" si="16"/>
        <v/>
      </c>
      <c r="AI20" s="4" t="str">
        <f t="shared" si="9"/>
        <v/>
      </c>
      <c r="AJ20" s="4" t="str">
        <f t="shared" si="17"/>
        <v/>
      </c>
      <c r="AK20" s="4" t="str">
        <f t="shared" si="18"/>
        <v/>
      </c>
      <c r="AL20" s="4" t="str">
        <f t="shared" si="19"/>
        <v/>
      </c>
      <c r="AM20" s="4" t="str">
        <f t="shared" si="20"/>
        <v/>
      </c>
      <c r="AN20" s="4" t="str">
        <f t="shared" si="21"/>
        <v/>
      </c>
      <c r="AO20" s="4" t="str">
        <f t="shared" si="22"/>
        <v/>
      </c>
      <c r="AP20" s="4">
        <f t="shared" si="10"/>
        <v>0</v>
      </c>
      <c r="AQ20" s="4" t="str">
        <f t="shared" si="23"/>
        <v>999:99.99</v>
      </c>
      <c r="AR20" s="4" t="str">
        <f t="shared" si="24"/>
        <v>999:99.99</v>
      </c>
      <c r="AS20" s="4" t="str">
        <f t="shared" si="25"/>
        <v>999:99.99</v>
      </c>
      <c r="AT20" s="4" t="str">
        <f t="shared" si="26"/>
        <v>999:99.99</v>
      </c>
      <c r="AU20" s="4" t="str">
        <f t="shared" si="27"/>
        <v/>
      </c>
      <c r="AV20" s="4" t="str">
        <f t="shared" si="28"/>
        <v/>
      </c>
    </row>
    <row r="21" spans="1:48" ht="16.5" customHeight="1">
      <c r="A21" s="7" t="str">
        <f t="shared" si="11"/>
        <v/>
      </c>
      <c r="B21" s="81"/>
      <c r="C21" s="82"/>
      <c r="D21" s="83"/>
      <c r="E21" s="83"/>
      <c r="F21" s="83"/>
      <c r="G21" s="83"/>
      <c r="H21" s="126"/>
      <c r="I21" s="113"/>
      <c r="J21" s="126"/>
      <c r="K21" s="113"/>
      <c r="L21" s="126"/>
      <c r="M21" s="113"/>
      <c r="N21" s="126"/>
      <c r="O21" s="113"/>
      <c r="P21" s="7" t="str">
        <f>IF(B21="","",YEAR(申込書!$C$60)-YEAR(申込一覧表!B21))</f>
        <v/>
      </c>
      <c r="Q21" s="11"/>
      <c r="R21" s="12">
        <f t="shared" si="0"/>
        <v>0</v>
      </c>
      <c r="S21" s="12">
        <f t="shared" si="1"/>
        <v>0</v>
      </c>
      <c r="T21" s="4" t="str">
        <f t="shared" si="2"/>
        <v/>
      </c>
      <c r="U21" s="4" t="str">
        <f t="shared" si="3"/>
        <v/>
      </c>
      <c r="X21" s="4">
        <f t="shared" si="4"/>
        <v>0</v>
      </c>
      <c r="Y21" s="4">
        <f t="shared" si="12"/>
        <v>0</v>
      </c>
      <c r="Z21" s="4" t="str">
        <f t="shared" si="13"/>
        <v/>
      </c>
      <c r="AA21" s="4" t="str">
        <f t="shared" si="5"/>
        <v/>
      </c>
      <c r="AB21" s="12">
        <f t="shared" si="14"/>
        <v>0</v>
      </c>
      <c r="AC21" s="4" t="str">
        <f t="shared" si="6"/>
        <v/>
      </c>
      <c r="AD21" s="4">
        <v>0</v>
      </c>
      <c r="AE21" s="4" t="str">
        <f t="shared" si="7"/>
        <v xml:space="preserve"> </v>
      </c>
      <c r="AF21" s="4" t="str">
        <f t="shared" si="8"/>
        <v xml:space="preserve">  </v>
      </c>
      <c r="AG21" s="4" t="str">
        <f t="shared" si="15"/>
        <v/>
      </c>
      <c r="AH21" s="4" t="str">
        <f t="shared" si="16"/>
        <v/>
      </c>
      <c r="AI21" s="4" t="str">
        <f t="shared" si="9"/>
        <v/>
      </c>
      <c r="AJ21" s="4" t="str">
        <f t="shared" si="17"/>
        <v/>
      </c>
      <c r="AK21" s="4" t="str">
        <f t="shared" si="18"/>
        <v/>
      </c>
      <c r="AL21" s="4" t="str">
        <f t="shared" si="19"/>
        <v/>
      </c>
      <c r="AM21" s="4" t="str">
        <f t="shared" si="20"/>
        <v/>
      </c>
      <c r="AN21" s="4" t="str">
        <f t="shared" si="21"/>
        <v/>
      </c>
      <c r="AO21" s="4" t="str">
        <f t="shared" si="22"/>
        <v/>
      </c>
      <c r="AP21" s="4">
        <f t="shared" si="10"/>
        <v>0</v>
      </c>
      <c r="AQ21" s="4" t="str">
        <f t="shared" si="23"/>
        <v>999:99.99</v>
      </c>
      <c r="AR21" s="4" t="str">
        <f t="shared" si="24"/>
        <v>999:99.99</v>
      </c>
      <c r="AS21" s="4" t="str">
        <f t="shared" si="25"/>
        <v>999:99.99</v>
      </c>
      <c r="AT21" s="4" t="str">
        <f t="shared" si="26"/>
        <v>999:99.99</v>
      </c>
      <c r="AU21" s="4" t="str">
        <f t="shared" si="27"/>
        <v/>
      </c>
      <c r="AV21" s="4" t="str">
        <f t="shared" si="28"/>
        <v/>
      </c>
    </row>
    <row r="22" spans="1:48" ht="16.5" customHeight="1">
      <c r="A22" s="7" t="str">
        <f t="shared" si="11"/>
        <v/>
      </c>
      <c r="B22" s="81"/>
      <c r="C22" s="82"/>
      <c r="D22" s="83"/>
      <c r="E22" s="83"/>
      <c r="F22" s="83"/>
      <c r="G22" s="83"/>
      <c r="H22" s="126"/>
      <c r="I22" s="113"/>
      <c r="J22" s="126"/>
      <c r="K22" s="113"/>
      <c r="L22" s="126"/>
      <c r="M22" s="113"/>
      <c r="N22" s="126"/>
      <c r="O22" s="113"/>
      <c r="P22" s="7" t="str">
        <f>IF(B22="","",YEAR(申込書!$C$60)-YEAR(申込一覧表!B22))</f>
        <v/>
      </c>
      <c r="Q22" s="11"/>
      <c r="R22" s="12">
        <f t="shared" si="0"/>
        <v>0</v>
      </c>
      <c r="S22" s="12">
        <f t="shared" si="1"/>
        <v>0</v>
      </c>
      <c r="T22" s="4" t="str">
        <f t="shared" si="2"/>
        <v/>
      </c>
      <c r="U22" s="4" t="str">
        <f t="shared" si="3"/>
        <v/>
      </c>
      <c r="X22" s="4">
        <f t="shared" si="4"/>
        <v>0</v>
      </c>
      <c r="Y22" s="4">
        <f t="shared" si="12"/>
        <v>0</v>
      </c>
      <c r="Z22" s="4" t="str">
        <f t="shared" si="13"/>
        <v/>
      </c>
      <c r="AA22" s="4" t="str">
        <f t="shared" si="5"/>
        <v/>
      </c>
      <c r="AB22" s="12">
        <f t="shared" si="14"/>
        <v>0</v>
      </c>
      <c r="AC22" s="4" t="str">
        <f t="shared" si="6"/>
        <v/>
      </c>
      <c r="AD22" s="4">
        <v>0</v>
      </c>
      <c r="AE22" s="4" t="str">
        <f t="shared" si="7"/>
        <v xml:space="preserve"> </v>
      </c>
      <c r="AF22" s="4" t="str">
        <f t="shared" si="8"/>
        <v xml:space="preserve">  </v>
      </c>
      <c r="AG22" s="4" t="str">
        <f t="shared" si="15"/>
        <v/>
      </c>
      <c r="AH22" s="4" t="str">
        <f t="shared" si="16"/>
        <v/>
      </c>
      <c r="AI22" s="4" t="str">
        <f t="shared" si="9"/>
        <v/>
      </c>
      <c r="AJ22" s="4" t="str">
        <f t="shared" si="17"/>
        <v/>
      </c>
      <c r="AK22" s="4" t="str">
        <f t="shared" si="18"/>
        <v/>
      </c>
      <c r="AL22" s="4" t="str">
        <f t="shared" si="19"/>
        <v/>
      </c>
      <c r="AM22" s="4" t="str">
        <f t="shared" si="20"/>
        <v/>
      </c>
      <c r="AN22" s="4" t="str">
        <f t="shared" si="21"/>
        <v/>
      </c>
      <c r="AO22" s="4" t="str">
        <f t="shared" si="22"/>
        <v/>
      </c>
      <c r="AP22" s="4">
        <f t="shared" si="10"/>
        <v>0</v>
      </c>
      <c r="AQ22" s="4" t="str">
        <f t="shared" si="23"/>
        <v>999:99.99</v>
      </c>
      <c r="AR22" s="4" t="str">
        <f t="shared" si="24"/>
        <v>999:99.99</v>
      </c>
      <c r="AS22" s="4" t="str">
        <f t="shared" si="25"/>
        <v>999:99.99</v>
      </c>
      <c r="AT22" s="4" t="str">
        <f t="shared" si="26"/>
        <v>999:99.99</v>
      </c>
      <c r="AU22" s="4" t="str">
        <f t="shared" si="27"/>
        <v/>
      </c>
      <c r="AV22" s="4" t="str">
        <f t="shared" si="28"/>
        <v/>
      </c>
    </row>
    <row r="23" spans="1:48" ht="16.5" customHeight="1">
      <c r="A23" s="7" t="str">
        <f t="shared" si="11"/>
        <v/>
      </c>
      <c r="B23" s="81"/>
      <c r="C23" s="82"/>
      <c r="D23" s="83"/>
      <c r="E23" s="83"/>
      <c r="F23" s="83"/>
      <c r="G23" s="83"/>
      <c r="H23" s="126"/>
      <c r="I23" s="113"/>
      <c r="J23" s="126"/>
      <c r="K23" s="113"/>
      <c r="L23" s="126"/>
      <c r="M23" s="113"/>
      <c r="N23" s="126"/>
      <c r="O23" s="113"/>
      <c r="P23" s="7" t="str">
        <f>IF(B23="","",YEAR(申込書!$C$60)-YEAR(申込一覧表!B23))</f>
        <v/>
      </c>
      <c r="Q23" s="11"/>
      <c r="R23" s="12">
        <f t="shared" si="0"/>
        <v>0</v>
      </c>
      <c r="S23" s="12">
        <f t="shared" si="1"/>
        <v>0</v>
      </c>
      <c r="T23" s="4" t="str">
        <f t="shared" si="2"/>
        <v/>
      </c>
      <c r="U23" s="4" t="str">
        <f t="shared" si="3"/>
        <v/>
      </c>
      <c r="X23" s="4">
        <f t="shared" si="4"/>
        <v>0</v>
      </c>
      <c r="Y23" s="4">
        <f t="shared" si="12"/>
        <v>0</v>
      </c>
      <c r="Z23" s="4" t="str">
        <f t="shared" si="13"/>
        <v/>
      </c>
      <c r="AA23" s="4" t="str">
        <f t="shared" si="5"/>
        <v/>
      </c>
      <c r="AB23" s="12">
        <f t="shared" si="14"/>
        <v>0</v>
      </c>
      <c r="AC23" s="4" t="str">
        <f t="shared" si="6"/>
        <v/>
      </c>
      <c r="AD23" s="4">
        <v>0</v>
      </c>
      <c r="AE23" s="4" t="str">
        <f t="shared" si="7"/>
        <v xml:space="preserve"> </v>
      </c>
      <c r="AF23" s="4" t="str">
        <f t="shared" si="8"/>
        <v xml:space="preserve">  </v>
      </c>
      <c r="AG23" s="4" t="str">
        <f t="shared" si="15"/>
        <v/>
      </c>
      <c r="AH23" s="4" t="str">
        <f t="shared" si="16"/>
        <v/>
      </c>
      <c r="AI23" s="4" t="str">
        <f t="shared" si="9"/>
        <v/>
      </c>
      <c r="AJ23" s="4" t="str">
        <f t="shared" si="17"/>
        <v/>
      </c>
      <c r="AK23" s="4" t="str">
        <f t="shared" si="18"/>
        <v/>
      </c>
      <c r="AL23" s="4" t="str">
        <f t="shared" si="19"/>
        <v/>
      </c>
      <c r="AM23" s="4" t="str">
        <f t="shared" si="20"/>
        <v/>
      </c>
      <c r="AN23" s="4" t="str">
        <f t="shared" si="21"/>
        <v/>
      </c>
      <c r="AO23" s="4" t="str">
        <f t="shared" si="22"/>
        <v/>
      </c>
      <c r="AP23" s="4">
        <f t="shared" si="10"/>
        <v>0</v>
      </c>
      <c r="AQ23" s="4" t="str">
        <f t="shared" si="23"/>
        <v>999:99.99</v>
      </c>
      <c r="AR23" s="4" t="str">
        <f t="shared" si="24"/>
        <v>999:99.99</v>
      </c>
      <c r="AS23" s="4" t="str">
        <f t="shared" si="25"/>
        <v>999:99.99</v>
      </c>
      <c r="AT23" s="4" t="str">
        <f t="shared" si="26"/>
        <v>999:99.99</v>
      </c>
      <c r="AU23" s="4" t="str">
        <f t="shared" si="27"/>
        <v/>
      </c>
      <c r="AV23" s="4" t="str">
        <f t="shared" si="28"/>
        <v/>
      </c>
    </row>
    <row r="24" spans="1:48" ht="16.5" customHeight="1">
      <c r="A24" s="7" t="str">
        <f t="shared" si="11"/>
        <v/>
      </c>
      <c r="B24" s="81"/>
      <c r="C24" s="82"/>
      <c r="D24" s="83"/>
      <c r="E24" s="83"/>
      <c r="F24" s="83"/>
      <c r="G24" s="83"/>
      <c r="H24" s="126"/>
      <c r="I24" s="113"/>
      <c r="J24" s="126"/>
      <c r="K24" s="113"/>
      <c r="L24" s="126"/>
      <c r="M24" s="113"/>
      <c r="N24" s="126"/>
      <c r="O24" s="113"/>
      <c r="P24" s="7" t="str">
        <f>IF(B24="","",YEAR(申込書!$C$60)-YEAR(申込一覧表!B24))</f>
        <v/>
      </c>
      <c r="Q24" s="11"/>
      <c r="R24" s="12">
        <f t="shared" si="0"/>
        <v>0</v>
      </c>
      <c r="S24" s="12">
        <f t="shared" si="1"/>
        <v>0</v>
      </c>
      <c r="T24" s="4" t="str">
        <f t="shared" si="2"/>
        <v/>
      </c>
      <c r="U24" s="4" t="str">
        <f t="shared" si="3"/>
        <v/>
      </c>
      <c r="X24" s="4">
        <f t="shared" si="4"/>
        <v>0</v>
      </c>
      <c r="Y24" s="4">
        <f t="shared" si="12"/>
        <v>0</v>
      </c>
      <c r="Z24" s="4" t="str">
        <f t="shared" si="13"/>
        <v/>
      </c>
      <c r="AA24" s="4" t="str">
        <f t="shared" si="5"/>
        <v/>
      </c>
      <c r="AB24" s="12">
        <f t="shared" si="14"/>
        <v>0</v>
      </c>
      <c r="AC24" s="4" t="str">
        <f t="shared" si="6"/>
        <v/>
      </c>
      <c r="AD24" s="4">
        <v>0</v>
      </c>
      <c r="AE24" s="4" t="str">
        <f t="shared" si="7"/>
        <v xml:space="preserve"> </v>
      </c>
      <c r="AF24" s="4" t="str">
        <f t="shared" si="8"/>
        <v xml:space="preserve">  </v>
      </c>
      <c r="AG24" s="4" t="str">
        <f t="shared" si="15"/>
        <v/>
      </c>
      <c r="AH24" s="4" t="str">
        <f t="shared" si="16"/>
        <v/>
      </c>
      <c r="AI24" s="4" t="str">
        <f t="shared" si="9"/>
        <v/>
      </c>
      <c r="AJ24" s="4" t="str">
        <f t="shared" si="17"/>
        <v/>
      </c>
      <c r="AK24" s="4" t="str">
        <f t="shared" si="18"/>
        <v/>
      </c>
      <c r="AL24" s="4" t="str">
        <f t="shared" si="19"/>
        <v/>
      </c>
      <c r="AM24" s="4" t="str">
        <f t="shared" si="20"/>
        <v/>
      </c>
      <c r="AN24" s="4" t="str">
        <f t="shared" si="21"/>
        <v/>
      </c>
      <c r="AO24" s="4" t="str">
        <f t="shared" si="22"/>
        <v/>
      </c>
      <c r="AP24" s="4">
        <f t="shared" si="10"/>
        <v>0</v>
      </c>
      <c r="AQ24" s="4" t="str">
        <f t="shared" si="23"/>
        <v>999:99.99</v>
      </c>
      <c r="AR24" s="4" t="str">
        <f t="shared" si="24"/>
        <v>999:99.99</v>
      </c>
      <c r="AS24" s="4" t="str">
        <f t="shared" si="25"/>
        <v>999:99.99</v>
      </c>
      <c r="AT24" s="4" t="str">
        <f t="shared" si="26"/>
        <v>999:99.99</v>
      </c>
      <c r="AU24" s="4" t="str">
        <f t="shared" si="27"/>
        <v/>
      </c>
      <c r="AV24" s="4" t="str">
        <f t="shared" si="28"/>
        <v/>
      </c>
    </row>
    <row r="25" spans="1:48" ht="16.5" customHeight="1">
      <c r="A25" s="7" t="str">
        <f t="shared" si="11"/>
        <v/>
      </c>
      <c r="B25" s="81"/>
      <c r="C25" s="82"/>
      <c r="D25" s="83"/>
      <c r="E25" s="83"/>
      <c r="F25" s="83"/>
      <c r="G25" s="83"/>
      <c r="H25" s="126"/>
      <c r="I25" s="113"/>
      <c r="J25" s="126"/>
      <c r="K25" s="113"/>
      <c r="L25" s="126"/>
      <c r="M25" s="113"/>
      <c r="N25" s="126"/>
      <c r="O25" s="113"/>
      <c r="P25" s="7" t="str">
        <f>IF(B25="","",YEAR(申込書!$C$60)-YEAR(申込一覧表!B25))</f>
        <v/>
      </c>
      <c r="Q25" s="11"/>
      <c r="R25" s="12">
        <f t="shared" si="0"/>
        <v>0</v>
      </c>
      <c r="S25" s="12">
        <f t="shared" si="1"/>
        <v>0</v>
      </c>
      <c r="T25" s="4" t="str">
        <f t="shared" si="2"/>
        <v/>
      </c>
      <c r="U25" s="4" t="str">
        <f t="shared" si="3"/>
        <v/>
      </c>
      <c r="X25" s="4">
        <f t="shared" si="4"/>
        <v>0</v>
      </c>
      <c r="Y25" s="4">
        <f t="shared" si="12"/>
        <v>0</v>
      </c>
      <c r="Z25" s="4" t="str">
        <f t="shared" si="13"/>
        <v/>
      </c>
      <c r="AA25" s="4" t="str">
        <f t="shared" si="5"/>
        <v/>
      </c>
      <c r="AB25" s="12">
        <f t="shared" si="14"/>
        <v>0</v>
      </c>
      <c r="AC25" s="4" t="str">
        <f t="shared" si="6"/>
        <v/>
      </c>
      <c r="AD25" s="4">
        <v>0</v>
      </c>
      <c r="AE25" s="4" t="str">
        <f t="shared" si="7"/>
        <v xml:space="preserve"> </v>
      </c>
      <c r="AF25" s="4" t="str">
        <f t="shared" si="8"/>
        <v xml:space="preserve">  </v>
      </c>
      <c r="AG25" s="4" t="str">
        <f t="shared" si="15"/>
        <v/>
      </c>
      <c r="AH25" s="4" t="str">
        <f t="shared" si="16"/>
        <v/>
      </c>
      <c r="AI25" s="4" t="str">
        <f t="shared" si="9"/>
        <v/>
      </c>
      <c r="AJ25" s="4" t="str">
        <f t="shared" si="17"/>
        <v/>
      </c>
      <c r="AK25" s="4" t="str">
        <f t="shared" si="18"/>
        <v/>
      </c>
      <c r="AL25" s="4" t="str">
        <f t="shared" si="19"/>
        <v/>
      </c>
      <c r="AM25" s="4" t="str">
        <f t="shared" si="20"/>
        <v/>
      </c>
      <c r="AN25" s="4" t="str">
        <f t="shared" si="21"/>
        <v/>
      </c>
      <c r="AO25" s="4" t="str">
        <f t="shared" si="22"/>
        <v/>
      </c>
      <c r="AP25" s="4">
        <f t="shared" si="10"/>
        <v>0</v>
      </c>
      <c r="AQ25" s="4" t="str">
        <f t="shared" si="23"/>
        <v>999:99.99</v>
      </c>
      <c r="AR25" s="4" t="str">
        <f t="shared" si="24"/>
        <v>999:99.99</v>
      </c>
      <c r="AS25" s="4" t="str">
        <f t="shared" si="25"/>
        <v>999:99.99</v>
      </c>
      <c r="AT25" s="4" t="str">
        <f t="shared" si="26"/>
        <v>999:99.99</v>
      </c>
      <c r="AU25" s="4" t="str">
        <f t="shared" si="27"/>
        <v/>
      </c>
      <c r="AV25" s="4" t="str">
        <f t="shared" si="28"/>
        <v/>
      </c>
    </row>
    <row r="26" spans="1:48" ht="16.5" customHeight="1">
      <c r="A26" s="7" t="str">
        <f t="shared" si="11"/>
        <v/>
      </c>
      <c r="B26" s="81"/>
      <c r="C26" s="82"/>
      <c r="D26" s="83"/>
      <c r="E26" s="83"/>
      <c r="F26" s="83"/>
      <c r="G26" s="83"/>
      <c r="H26" s="126"/>
      <c r="I26" s="113"/>
      <c r="J26" s="126"/>
      <c r="K26" s="113"/>
      <c r="L26" s="126"/>
      <c r="M26" s="113"/>
      <c r="N26" s="126"/>
      <c r="O26" s="113"/>
      <c r="P26" s="7" t="str">
        <f>IF(B26="","",YEAR(申込書!$C$60)-YEAR(申込一覧表!B26))</f>
        <v/>
      </c>
      <c r="Q26" s="11"/>
      <c r="R26" s="12">
        <f t="shared" si="0"/>
        <v>0</v>
      </c>
      <c r="S26" s="12">
        <f t="shared" si="1"/>
        <v>0</v>
      </c>
      <c r="T26" s="4" t="str">
        <f t="shared" si="2"/>
        <v/>
      </c>
      <c r="U26" s="4" t="str">
        <f t="shared" si="3"/>
        <v/>
      </c>
      <c r="X26" s="4">
        <f t="shared" si="4"/>
        <v>0</v>
      </c>
      <c r="Y26" s="4">
        <f t="shared" si="12"/>
        <v>0</v>
      </c>
      <c r="Z26" s="4" t="str">
        <f t="shared" si="13"/>
        <v/>
      </c>
      <c r="AA26" s="4" t="str">
        <f t="shared" si="5"/>
        <v/>
      </c>
      <c r="AB26" s="12">
        <f t="shared" si="14"/>
        <v>0</v>
      </c>
      <c r="AC26" s="4" t="str">
        <f t="shared" si="6"/>
        <v/>
      </c>
      <c r="AD26" s="4">
        <v>0</v>
      </c>
      <c r="AE26" s="4" t="str">
        <f t="shared" si="7"/>
        <v xml:space="preserve"> </v>
      </c>
      <c r="AF26" s="4" t="str">
        <f t="shared" si="8"/>
        <v xml:space="preserve">  </v>
      </c>
      <c r="AG26" s="4" t="str">
        <f t="shared" si="15"/>
        <v/>
      </c>
      <c r="AH26" s="4" t="str">
        <f t="shared" si="16"/>
        <v/>
      </c>
      <c r="AI26" s="4" t="str">
        <f t="shared" si="9"/>
        <v/>
      </c>
      <c r="AJ26" s="4" t="str">
        <f t="shared" si="17"/>
        <v/>
      </c>
      <c r="AK26" s="4" t="str">
        <f t="shared" si="18"/>
        <v/>
      </c>
      <c r="AL26" s="4" t="str">
        <f t="shared" si="19"/>
        <v/>
      </c>
      <c r="AM26" s="4" t="str">
        <f t="shared" si="20"/>
        <v/>
      </c>
      <c r="AN26" s="4" t="str">
        <f t="shared" si="21"/>
        <v/>
      </c>
      <c r="AO26" s="4" t="str">
        <f t="shared" si="22"/>
        <v/>
      </c>
      <c r="AP26" s="4">
        <f t="shared" si="10"/>
        <v>0</v>
      </c>
      <c r="AQ26" s="4" t="str">
        <f t="shared" si="23"/>
        <v>999:99.99</v>
      </c>
      <c r="AR26" s="4" t="str">
        <f t="shared" si="24"/>
        <v>999:99.99</v>
      </c>
      <c r="AS26" s="4" t="str">
        <f t="shared" si="25"/>
        <v>999:99.99</v>
      </c>
      <c r="AT26" s="4" t="str">
        <f t="shared" si="26"/>
        <v>999:99.99</v>
      </c>
      <c r="AU26" s="4" t="str">
        <f t="shared" si="27"/>
        <v/>
      </c>
      <c r="AV26" s="4" t="str">
        <f t="shared" si="28"/>
        <v/>
      </c>
    </row>
    <row r="27" spans="1:48" ht="16.5" customHeight="1">
      <c r="A27" s="7" t="str">
        <f t="shared" si="11"/>
        <v/>
      </c>
      <c r="B27" s="81"/>
      <c r="C27" s="82"/>
      <c r="D27" s="83"/>
      <c r="E27" s="83"/>
      <c r="F27" s="83"/>
      <c r="G27" s="83"/>
      <c r="H27" s="126"/>
      <c r="I27" s="113"/>
      <c r="J27" s="126"/>
      <c r="K27" s="113"/>
      <c r="L27" s="126"/>
      <c r="M27" s="113"/>
      <c r="N27" s="126"/>
      <c r="O27" s="113"/>
      <c r="P27" s="7" t="str">
        <f>IF(B27="","",YEAR(申込書!$C$60)-YEAR(申込一覧表!B27))</f>
        <v/>
      </c>
      <c r="Q27" s="11"/>
      <c r="R27" s="12">
        <f t="shared" si="0"/>
        <v>0</v>
      </c>
      <c r="S27" s="12">
        <f t="shared" si="1"/>
        <v>0</v>
      </c>
      <c r="T27" s="4" t="str">
        <f t="shared" si="2"/>
        <v/>
      </c>
      <c r="U27" s="4" t="str">
        <f t="shared" si="3"/>
        <v/>
      </c>
      <c r="X27" s="4">
        <f t="shared" si="4"/>
        <v>0</v>
      </c>
      <c r="Y27" s="4">
        <f t="shared" si="12"/>
        <v>0</v>
      </c>
      <c r="Z27" s="4" t="str">
        <f t="shared" si="13"/>
        <v/>
      </c>
      <c r="AA27" s="4" t="str">
        <f t="shared" si="5"/>
        <v/>
      </c>
      <c r="AB27" s="12">
        <f t="shared" si="14"/>
        <v>0</v>
      </c>
      <c r="AC27" s="4" t="str">
        <f t="shared" si="6"/>
        <v/>
      </c>
      <c r="AD27" s="4">
        <v>0</v>
      </c>
      <c r="AE27" s="4" t="str">
        <f t="shared" si="7"/>
        <v xml:space="preserve"> </v>
      </c>
      <c r="AF27" s="4" t="str">
        <f t="shared" si="8"/>
        <v xml:space="preserve">  </v>
      </c>
      <c r="AG27" s="4" t="str">
        <f t="shared" si="15"/>
        <v/>
      </c>
      <c r="AH27" s="4" t="str">
        <f t="shared" si="16"/>
        <v/>
      </c>
      <c r="AI27" s="4" t="str">
        <f t="shared" si="9"/>
        <v/>
      </c>
      <c r="AJ27" s="4" t="str">
        <f t="shared" si="17"/>
        <v/>
      </c>
      <c r="AK27" s="4" t="str">
        <f t="shared" si="18"/>
        <v/>
      </c>
      <c r="AL27" s="4" t="str">
        <f t="shared" si="19"/>
        <v/>
      </c>
      <c r="AM27" s="4" t="str">
        <f t="shared" si="20"/>
        <v/>
      </c>
      <c r="AN27" s="4" t="str">
        <f t="shared" si="21"/>
        <v/>
      </c>
      <c r="AO27" s="4" t="str">
        <f t="shared" si="22"/>
        <v/>
      </c>
      <c r="AP27" s="4">
        <f t="shared" si="10"/>
        <v>0</v>
      </c>
      <c r="AQ27" s="4" t="str">
        <f t="shared" si="23"/>
        <v>999:99.99</v>
      </c>
      <c r="AR27" s="4" t="str">
        <f t="shared" si="24"/>
        <v>999:99.99</v>
      </c>
      <c r="AS27" s="4" t="str">
        <f t="shared" si="25"/>
        <v>999:99.99</v>
      </c>
      <c r="AT27" s="4" t="str">
        <f t="shared" si="26"/>
        <v>999:99.99</v>
      </c>
      <c r="AU27" s="4" t="str">
        <f t="shared" si="27"/>
        <v/>
      </c>
      <c r="AV27" s="4" t="str">
        <f t="shared" si="28"/>
        <v/>
      </c>
    </row>
    <row r="28" spans="1:48" ht="16.5" customHeight="1">
      <c r="A28" s="7" t="str">
        <f t="shared" si="11"/>
        <v/>
      </c>
      <c r="B28" s="81"/>
      <c r="C28" s="82"/>
      <c r="D28" s="83"/>
      <c r="E28" s="83"/>
      <c r="F28" s="83"/>
      <c r="G28" s="83"/>
      <c r="H28" s="126"/>
      <c r="I28" s="113"/>
      <c r="J28" s="126"/>
      <c r="K28" s="113"/>
      <c r="L28" s="126"/>
      <c r="M28" s="113"/>
      <c r="N28" s="126"/>
      <c r="O28" s="113"/>
      <c r="P28" s="7" t="str">
        <f>IF(B28="","",YEAR(申込書!$C$60)-YEAR(申込一覧表!B28))</f>
        <v/>
      </c>
      <c r="Q28" s="11"/>
      <c r="R28" s="12">
        <f t="shared" si="0"/>
        <v>0</v>
      </c>
      <c r="S28" s="12">
        <f t="shared" si="1"/>
        <v>0</v>
      </c>
      <c r="T28" s="4" t="str">
        <f t="shared" si="2"/>
        <v/>
      </c>
      <c r="U28" s="4" t="str">
        <f t="shared" si="3"/>
        <v/>
      </c>
      <c r="X28" s="4">
        <f t="shared" si="4"/>
        <v>0</v>
      </c>
      <c r="Y28" s="4">
        <f t="shared" si="12"/>
        <v>0</v>
      </c>
      <c r="Z28" s="4" t="str">
        <f t="shared" si="13"/>
        <v/>
      </c>
      <c r="AA28" s="4" t="str">
        <f t="shared" si="5"/>
        <v/>
      </c>
      <c r="AB28" s="12">
        <f t="shared" si="14"/>
        <v>0</v>
      </c>
      <c r="AC28" s="4" t="str">
        <f t="shared" si="6"/>
        <v/>
      </c>
      <c r="AD28" s="4">
        <v>0</v>
      </c>
      <c r="AE28" s="4" t="str">
        <f t="shared" si="7"/>
        <v xml:space="preserve"> </v>
      </c>
      <c r="AF28" s="4" t="str">
        <f t="shared" si="8"/>
        <v xml:space="preserve">  </v>
      </c>
      <c r="AG28" s="4" t="str">
        <f t="shared" si="15"/>
        <v/>
      </c>
      <c r="AH28" s="4" t="str">
        <f t="shared" si="16"/>
        <v/>
      </c>
      <c r="AI28" s="4" t="str">
        <f t="shared" si="9"/>
        <v/>
      </c>
      <c r="AJ28" s="4" t="str">
        <f t="shared" si="17"/>
        <v/>
      </c>
      <c r="AK28" s="4" t="str">
        <f t="shared" si="18"/>
        <v/>
      </c>
      <c r="AL28" s="4" t="str">
        <f t="shared" si="19"/>
        <v/>
      </c>
      <c r="AM28" s="4" t="str">
        <f t="shared" si="20"/>
        <v/>
      </c>
      <c r="AN28" s="4" t="str">
        <f t="shared" si="21"/>
        <v/>
      </c>
      <c r="AO28" s="4" t="str">
        <f t="shared" si="22"/>
        <v/>
      </c>
      <c r="AP28" s="4">
        <f t="shared" si="10"/>
        <v>0</v>
      </c>
      <c r="AQ28" s="4" t="str">
        <f t="shared" si="23"/>
        <v>999:99.99</v>
      </c>
      <c r="AR28" s="4" t="str">
        <f t="shared" si="24"/>
        <v>999:99.99</v>
      </c>
      <c r="AS28" s="4" t="str">
        <f t="shared" si="25"/>
        <v>999:99.99</v>
      </c>
      <c r="AT28" s="4" t="str">
        <f t="shared" si="26"/>
        <v>999:99.99</v>
      </c>
      <c r="AU28" s="4" t="str">
        <f t="shared" si="27"/>
        <v/>
      </c>
      <c r="AV28" s="4" t="str">
        <f t="shared" si="28"/>
        <v/>
      </c>
    </row>
    <row r="29" spans="1:48" ht="16.5" customHeight="1">
      <c r="A29" s="7" t="str">
        <f t="shared" si="11"/>
        <v/>
      </c>
      <c r="B29" s="81"/>
      <c r="C29" s="82"/>
      <c r="D29" s="83"/>
      <c r="E29" s="83"/>
      <c r="F29" s="83"/>
      <c r="G29" s="83"/>
      <c r="H29" s="126"/>
      <c r="I29" s="113"/>
      <c r="J29" s="126"/>
      <c r="K29" s="113"/>
      <c r="L29" s="126"/>
      <c r="M29" s="113"/>
      <c r="N29" s="126"/>
      <c r="O29" s="113"/>
      <c r="P29" s="7" t="str">
        <f>IF(B29="","",YEAR(申込書!$C$60)-YEAR(申込一覧表!B29))</f>
        <v/>
      </c>
      <c r="Q29" s="11"/>
      <c r="R29" s="12">
        <f t="shared" si="0"/>
        <v>0</v>
      </c>
      <c r="S29" s="12">
        <f t="shared" si="1"/>
        <v>0</v>
      </c>
      <c r="T29" s="4" t="str">
        <f t="shared" si="2"/>
        <v/>
      </c>
      <c r="U29" s="4" t="str">
        <f t="shared" si="3"/>
        <v/>
      </c>
      <c r="X29" s="4">
        <f t="shared" si="4"/>
        <v>0</v>
      </c>
      <c r="Y29" s="4">
        <f t="shared" si="12"/>
        <v>0</v>
      </c>
      <c r="Z29" s="4" t="str">
        <f t="shared" si="13"/>
        <v/>
      </c>
      <c r="AA29" s="4" t="str">
        <f t="shared" si="5"/>
        <v/>
      </c>
      <c r="AB29" s="12">
        <f t="shared" si="14"/>
        <v>0</v>
      </c>
      <c r="AC29" s="4" t="str">
        <f t="shared" si="6"/>
        <v/>
      </c>
      <c r="AD29" s="4">
        <v>0</v>
      </c>
      <c r="AE29" s="4" t="str">
        <f t="shared" si="7"/>
        <v xml:space="preserve"> </v>
      </c>
      <c r="AF29" s="4" t="str">
        <f t="shared" si="8"/>
        <v xml:space="preserve">  </v>
      </c>
      <c r="AG29" s="4" t="str">
        <f t="shared" si="15"/>
        <v/>
      </c>
      <c r="AH29" s="4" t="str">
        <f t="shared" si="16"/>
        <v/>
      </c>
      <c r="AI29" s="4" t="str">
        <f t="shared" si="9"/>
        <v/>
      </c>
      <c r="AJ29" s="4" t="str">
        <f t="shared" si="17"/>
        <v/>
      </c>
      <c r="AK29" s="4" t="str">
        <f t="shared" si="18"/>
        <v/>
      </c>
      <c r="AL29" s="4" t="str">
        <f t="shared" si="19"/>
        <v/>
      </c>
      <c r="AM29" s="4" t="str">
        <f t="shared" si="20"/>
        <v/>
      </c>
      <c r="AN29" s="4" t="str">
        <f t="shared" si="21"/>
        <v/>
      </c>
      <c r="AO29" s="4" t="str">
        <f t="shared" si="22"/>
        <v/>
      </c>
      <c r="AP29" s="4">
        <f t="shared" si="10"/>
        <v>0</v>
      </c>
      <c r="AQ29" s="4" t="str">
        <f t="shared" si="23"/>
        <v>999:99.99</v>
      </c>
      <c r="AR29" s="4" t="str">
        <f t="shared" si="24"/>
        <v>999:99.99</v>
      </c>
      <c r="AS29" s="4" t="str">
        <f t="shared" si="25"/>
        <v>999:99.99</v>
      </c>
      <c r="AT29" s="4" t="str">
        <f t="shared" si="26"/>
        <v>999:99.99</v>
      </c>
      <c r="AU29" s="4" t="str">
        <f t="shared" si="27"/>
        <v/>
      </c>
      <c r="AV29" s="4" t="str">
        <f t="shared" si="28"/>
        <v/>
      </c>
    </row>
    <row r="30" spans="1:48" ht="16.5" customHeight="1">
      <c r="A30" s="7" t="str">
        <f t="shared" si="11"/>
        <v/>
      </c>
      <c r="B30" s="81"/>
      <c r="C30" s="82"/>
      <c r="D30" s="83"/>
      <c r="E30" s="83"/>
      <c r="F30" s="83"/>
      <c r="G30" s="83"/>
      <c r="H30" s="126"/>
      <c r="I30" s="113"/>
      <c r="J30" s="126"/>
      <c r="K30" s="113"/>
      <c r="L30" s="126"/>
      <c r="M30" s="113"/>
      <c r="N30" s="126"/>
      <c r="O30" s="113"/>
      <c r="P30" s="7" t="str">
        <f>IF(B30="","",YEAR(申込書!$C$60)-YEAR(申込一覧表!B30))</f>
        <v/>
      </c>
      <c r="Q30" s="11"/>
      <c r="R30" s="12">
        <f t="shared" si="0"/>
        <v>0</v>
      </c>
      <c r="S30" s="12">
        <f t="shared" si="1"/>
        <v>0</v>
      </c>
      <c r="T30" s="4" t="str">
        <f t="shared" si="2"/>
        <v/>
      </c>
      <c r="U30" s="4" t="str">
        <f t="shared" si="3"/>
        <v/>
      </c>
      <c r="X30" s="4">
        <f t="shared" si="4"/>
        <v>0</v>
      </c>
      <c r="Y30" s="4">
        <f t="shared" si="12"/>
        <v>0</v>
      </c>
      <c r="Z30" s="4" t="str">
        <f t="shared" si="13"/>
        <v/>
      </c>
      <c r="AA30" s="4" t="str">
        <f t="shared" si="5"/>
        <v/>
      </c>
      <c r="AB30" s="12">
        <f t="shared" si="14"/>
        <v>0</v>
      </c>
      <c r="AC30" s="4" t="str">
        <f t="shared" si="6"/>
        <v/>
      </c>
      <c r="AD30" s="4">
        <v>0</v>
      </c>
      <c r="AE30" s="4" t="str">
        <f t="shared" si="7"/>
        <v xml:space="preserve"> </v>
      </c>
      <c r="AF30" s="4" t="str">
        <f t="shared" si="8"/>
        <v xml:space="preserve">  </v>
      </c>
      <c r="AG30" s="4" t="str">
        <f t="shared" si="15"/>
        <v/>
      </c>
      <c r="AH30" s="4" t="str">
        <f t="shared" si="16"/>
        <v/>
      </c>
      <c r="AI30" s="4" t="str">
        <f t="shared" si="9"/>
        <v/>
      </c>
      <c r="AJ30" s="4" t="str">
        <f t="shared" si="17"/>
        <v/>
      </c>
      <c r="AK30" s="4" t="str">
        <f t="shared" si="18"/>
        <v/>
      </c>
      <c r="AL30" s="4" t="str">
        <f t="shared" si="19"/>
        <v/>
      </c>
      <c r="AM30" s="4" t="str">
        <f t="shared" si="20"/>
        <v/>
      </c>
      <c r="AN30" s="4" t="str">
        <f t="shared" si="21"/>
        <v/>
      </c>
      <c r="AO30" s="4" t="str">
        <f t="shared" si="22"/>
        <v/>
      </c>
      <c r="AP30" s="4">
        <f t="shared" si="10"/>
        <v>0</v>
      </c>
      <c r="AQ30" s="4" t="str">
        <f t="shared" si="23"/>
        <v>999:99.99</v>
      </c>
      <c r="AR30" s="4" t="str">
        <f t="shared" si="24"/>
        <v>999:99.99</v>
      </c>
      <c r="AS30" s="4" t="str">
        <f t="shared" si="25"/>
        <v>999:99.99</v>
      </c>
      <c r="AT30" s="4" t="str">
        <f t="shared" si="26"/>
        <v>999:99.99</v>
      </c>
      <c r="AU30" s="4" t="str">
        <f t="shared" si="27"/>
        <v/>
      </c>
      <c r="AV30" s="4" t="str">
        <f t="shared" si="28"/>
        <v/>
      </c>
    </row>
    <row r="31" spans="1:48" ht="16.5" customHeight="1">
      <c r="A31" s="7" t="str">
        <f t="shared" si="11"/>
        <v/>
      </c>
      <c r="B31" s="81"/>
      <c r="C31" s="82"/>
      <c r="D31" s="83"/>
      <c r="E31" s="83"/>
      <c r="F31" s="83"/>
      <c r="G31" s="83"/>
      <c r="H31" s="126"/>
      <c r="I31" s="113"/>
      <c r="J31" s="126"/>
      <c r="K31" s="113"/>
      <c r="L31" s="126"/>
      <c r="M31" s="113"/>
      <c r="N31" s="126"/>
      <c r="O31" s="113"/>
      <c r="P31" s="7" t="str">
        <f>IF(B31="","",YEAR(申込書!$C$60)-YEAR(申込一覧表!B31))</f>
        <v/>
      </c>
      <c r="Q31" s="11"/>
      <c r="R31" s="12">
        <f t="shared" si="0"/>
        <v>0</v>
      </c>
      <c r="S31" s="12">
        <f t="shared" si="1"/>
        <v>0</v>
      </c>
      <c r="T31" s="4" t="str">
        <f t="shared" si="2"/>
        <v/>
      </c>
      <c r="U31" s="4" t="str">
        <f t="shared" si="3"/>
        <v/>
      </c>
      <c r="X31" s="4">
        <f t="shared" si="4"/>
        <v>0</v>
      </c>
      <c r="Y31" s="4">
        <f t="shared" si="12"/>
        <v>0</v>
      </c>
      <c r="Z31" s="4" t="str">
        <f t="shared" si="13"/>
        <v/>
      </c>
      <c r="AA31" s="4" t="str">
        <f t="shared" si="5"/>
        <v/>
      </c>
      <c r="AB31" s="12">
        <f t="shared" si="14"/>
        <v>0</v>
      </c>
      <c r="AC31" s="4" t="str">
        <f t="shared" si="6"/>
        <v/>
      </c>
      <c r="AD31" s="4">
        <v>0</v>
      </c>
      <c r="AE31" s="4" t="str">
        <f t="shared" si="7"/>
        <v xml:space="preserve"> </v>
      </c>
      <c r="AF31" s="4" t="str">
        <f t="shared" si="8"/>
        <v xml:space="preserve">  </v>
      </c>
      <c r="AG31" s="4" t="str">
        <f t="shared" si="15"/>
        <v/>
      </c>
      <c r="AH31" s="4" t="str">
        <f t="shared" si="16"/>
        <v/>
      </c>
      <c r="AI31" s="4" t="str">
        <f t="shared" si="9"/>
        <v/>
      </c>
      <c r="AJ31" s="4" t="str">
        <f t="shared" si="17"/>
        <v/>
      </c>
      <c r="AK31" s="4" t="str">
        <f t="shared" si="18"/>
        <v/>
      </c>
      <c r="AL31" s="4" t="str">
        <f t="shared" si="19"/>
        <v/>
      </c>
      <c r="AM31" s="4" t="str">
        <f t="shared" si="20"/>
        <v/>
      </c>
      <c r="AN31" s="4" t="str">
        <f t="shared" si="21"/>
        <v/>
      </c>
      <c r="AO31" s="4" t="str">
        <f t="shared" si="22"/>
        <v/>
      </c>
      <c r="AP31" s="4">
        <f t="shared" si="10"/>
        <v>0</v>
      </c>
      <c r="AQ31" s="4" t="str">
        <f t="shared" si="23"/>
        <v>999:99.99</v>
      </c>
      <c r="AR31" s="4" t="str">
        <f t="shared" si="24"/>
        <v>999:99.99</v>
      </c>
      <c r="AS31" s="4" t="str">
        <f t="shared" si="25"/>
        <v>999:99.99</v>
      </c>
      <c r="AT31" s="4" t="str">
        <f t="shared" si="26"/>
        <v>999:99.99</v>
      </c>
      <c r="AU31" s="4" t="str">
        <f t="shared" si="27"/>
        <v/>
      </c>
      <c r="AV31" s="4" t="str">
        <f t="shared" si="28"/>
        <v/>
      </c>
    </row>
    <row r="32" spans="1:48" ht="16.5" customHeight="1">
      <c r="A32" s="7" t="str">
        <f t="shared" si="11"/>
        <v/>
      </c>
      <c r="B32" s="81"/>
      <c r="C32" s="82"/>
      <c r="D32" s="83"/>
      <c r="E32" s="83"/>
      <c r="F32" s="83"/>
      <c r="G32" s="83"/>
      <c r="H32" s="126"/>
      <c r="I32" s="113"/>
      <c r="J32" s="126"/>
      <c r="K32" s="113"/>
      <c r="L32" s="126"/>
      <c r="M32" s="113"/>
      <c r="N32" s="126"/>
      <c r="O32" s="113"/>
      <c r="P32" s="7" t="str">
        <f>IF(B32="","",YEAR(申込書!$C$60)-YEAR(申込一覧表!B32))</f>
        <v/>
      </c>
      <c r="Q32" s="11"/>
      <c r="R32" s="12">
        <f t="shared" si="0"/>
        <v>0</v>
      </c>
      <c r="S32" s="12">
        <f t="shared" si="1"/>
        <v>0</v>
      </c>
      <c r="T32" s="4" t="str">
        <f t="shared" si="2"/>
        <v/>
      </c>
      <c r="U32" s="4" t="str">
        <f t="shared" si="3"/>
        <v/>
      </c>
      <c r="X32" s="4">
        <f t="shared" si="4"/>
        <v>0</v>
      </c>
      <c r="Y32" s="4">
        <f t="shared" si="12"/>
        <v>0</v>
      </c>
      <c r="Z32" s="4" t="str">
        <f t="shared" si="13"/>
        <v/>
      </c>
      <c r="AA32" s="4" t="str">
        <f t="shared" si="5"/>
        <v/>
      </c>
      <c r="AB32" s="12">
        <f t="shared" si="14"/>
        <v>0</v>
      </c>
      <c r="AC32" s="4" t="str">
        <f t="shared" si="6"/>
        <v/>
      </c>
      <c r="AD32" s="4">
        <v>0</v>
      </c>
      <c r="AE32" s="4" t="str">
        <f t="shared" si="7"/>
        <v xml:space="preserve"> </v>
      </c>
      <c r="AF32" s="4" t="str">
        <f t="shared" si="8"/>
        <v xml:space="preserve">  </v>
      </c>
      <c r="AG32" s="4" t="str">
        <f t="shared" si="15"/>
        <v/>
      </c>
      <c r="AH32" s="4" t="str">
        <f t="shared" si="16"/>
        <v/>
      </c>
      <c r="AI32" s="4" t="str">
        <f t="shared" si="9"/>
        <v/>
      </c>
      <c r="AJ32" s="4" t="str">
        <f t="shared" si="17"/>
        <v/>
      </c>
      <c r="AK32" s="4" t="str">
        <f t="shared" si="18"/>
        <v/>
      </c>
      <c r="AL32" s="4" t="str">
        <f t="shared" si="19"/>
        <v/>
      </c>
      <c r="AM32" s="4" t="str">
        <f t="shared" si="20"/>
        <v/>
      </c>
      <c r="AN32" s="4" t="str">
        <f t="shared" si="21"/>
        <v/>
      </c>
      <c r="AO32" s="4" t="str">
        <f t="shared" si="22"/>
        <v/>
      </c>
      <c r="AP32" s="4">
        <f t="shared" si="10"/>
        <v>0</v>
      </c>
      <c r="AQ32" s="4" t="str">
        <f t="shared" si="23"/>
        <v>999:99.99</v>
      </c>
      <c r="AR32" s="4" t="str">
        <f t="shared" si="24"/>
        <v>999:99.99</v>
      </c>
      <c r="AS32" s="4" t="str">
        <f t="shared" si="25"/>
        <v>999:99.99</v>
      </c>
      <c r="AT32" s="4" t="str">
        <f t="shared" si="26"/>
        <v>999:99.99</v>
      </c>
      <c r="AU32" s="4" t="str">
        <f t="shared" si="27"/>
        <v/>
      </c>
      <c r="AV32" s="4" t="str">
        <f t="shared" si="28"/>
        <v/>
      </c>
    </row>
    <row r="33" spans="1:48" ht="16.5" customHeight="1">
      <c r="A33" s="7" t="str">
        <f t="shared" si="11"/>
        <v/>
      </c>
      <c r="B33" s="81"/>
      <c r="C33" s="82"/>
      <c r="D33" s="83"/>
      <c r="E33" s="83"/>
      <c r="F33" s="83"/>
      <c r="G33" s="83"/>
      <c r="H33" s="126"/>
      <c r="I33" s="113"/>
      <c r="J33" s="126"/>
      <c r="K33" s="113"/>
      <c r="L33" s="126"/>
      <c r="M33" s="113"/>
      <c r="N33" s="126"/>
      <c r="O33" s="113"/>
      <c r="P33" s="7" t="str">
        <f>IF(B33="","",YEAR(申込書!$C$60)-YEAR(申込一覧表!B33))</f>
        <v/>
      </c>
      <c r="Q33" s="11"/>
      <c r="R33" s="12">
        <f t="shared" si="0"/>
        <v>0</v>
      </c>
      <c r="S33" s="12">
        <f t="shared" si="1"/>
        <v>0</v>
      </c>
      <c r="T33" s="4" t="str">
        <f t="shared" si="2"/>
        <v/>
      </c>
      <c r="U33" s="4" t="str">
        <f t="shared" si="3"/>
        <v/>
      </c>
      <c r="X33" s="4">
        <f t="shared" si="4"/>
        <v>0</v>
      </c>
      <c r="Y33" s="4">
        <f t="shared" si="12"/>
        <v>0</v>
      </c>
      <c r="Z33" s="4" t="str">
        <f t="shared" si="13"/>
        <v/>
      </c>
      <c r="AA33" s="4" t="str">
        <f t="shared" si="5"/>
        <v/>
      </c>
      <c r="AB33" s="12">
        <f t="shared" si="14"/>
        <v>0</v>
      </c>
      <c r="AC33" s="4" t="str">
        <f t="shared" si="6"/>
        <v/>
      </c>
      <c r="AD33" s="4">
        <v>0</v>
      </c>
      <c r="AE33" s="4" t="str">
        <f t="shared" si="7"/>
        <v xml:space="preserve"> </v>
      </c>
      <c r="AF33" s="4" t="str">
        <f t="shared" si="8"/>
        <v xml:space="preserve">  </v>
      </c>
      <c r="AG33" s="4" t="str">
        <f t="shared" si="15"/>
        <v/>
      </c>
      <c r="AH33" s="4" t="str">
        <f t="shared" si="16"/>
        <v/>
      </c>
      <c r="AI33" s="4" t="str">
        <f t="shared" si="9"/>
        <v/>
      </c>
      <c r="AJ33" s="4" t="str">
        <f t="shared" si="17"/>
        <v/>
      </c>
      <c r="AK33" s="4" t="str">
        <f t="shared" si="18"/>
        <v/>
      </c>
      <c r="AL33" s="4" t="str">
        <f t="shared" si="19"/>
        <v/>
      </c>
      <c r="AM33" s="4" t="str">
        <f t="shared" si="20"/>
        <v/>
      </c>
      <c r="AN33" s="4" t="str">
        <f t="shared" si="21"/>
        <v/>
      </c>
      <c r="AO33" s="4" t="str">
        <f t="shared" si="22"/>
        <v/>
      </c>
      <c r="AP33" s="4">
        <f t="shared" si="10"/>
        <v>0</v>
      </c>
      <c r="AQ33" s="4" t="str">
        <f t="shared" si="23"/>
        <v>999:99.99</v>
      </c>
      <c r="AR33" s="4" t="str">
        <f t="shared" si="24"/>
        <v>999:99.99</v>
      </c>
      <c r="AS33" s="4" t="str">
        <f t="shared" si="25"/>
        <v>999:99.99</v>
      </c>
      <c r="AT33" s="4" t="str">
        <f t="shared" si="26"/>
        <v>999:99.99</v>
      </c>
      <c r="AU33" s="4" t="str">
        <f t="shared" si="27"/>
        <v/>
      </c>
      <c r="AV33" s="4" t="str">
        <f t="shared" si="28"/>
        <v/>
      </c>
    </row>
    <row r="34" spans="1:48" ht="16.5" customHeight="1">
      <c r="A34" s="7" t="str">
        <f t="shared" si="11"/>
        <v/>
      </c>
      <c r="B34" s="81"/>
      <c r="C34" s="82"/>
      <c r="D34" s="83"/>
      <c r="E34" s="83"/>
      <c r="F34" s="83"/>
      <c r="G34" s="83"/>
      <c r="H34" s="126"/>
      <c r="I34" s="113"/>
      <c r="J34" s="126"/>
      <c r="K34" s="113"/>
      <c r="L34" s="126"/>
      <c r="M34" s="113"/>
      <c r="N34" s="126"/>
      <c r="O34" s="113"/>
      <c r="P34" s="7" t="str">
        <f>IF(B34="","",YEAR(申込書!$C$60)-YEAR(申込一覧表!B34))</f>
        <v/>
      </c>
      <c r="Q34" s="11"/>
      <c r="R34" s="12">
        <f t="shared" si="0"/>
        <v>0</v>
      </c>
      <c r="S34" s="12">
        <f t="shared" si="1"/>
        <v>0</v>
      </c>
      <c r="T34" s="4" t="str">
        <f t="shared" si="2"/>
        <v/>
      </c>
      <c r="U34" s="4" t="str">
        <f t="shared" si="3"/>
        <v/>
      </c>
      <c r="X34" s="4">
        <f t="shared" si="4"/>
        <v>0</v>
      </c>
      <c r="Y34" s="4">
        <f t="shared" si="12"/>
        <v>0</v>
      </c>
      <c r="Z34" s="4" t="str">
        <f t="shared" si="13"/>
        <v/>
      </c>
      <c r="AA34" s="4" t="str">
        <f t="shared" si="5"/>
        <v/>
      </c>
      <c r="AB34" s="12">
        <f t="shared" si="14"/>
        <v>0</v>
      </c>
      <c r="AC34" s="4" t="str">
        <f t="shared" si="6"/>
        <v/>
      </c>
      <c r="AD34" s="4">
        <v>0</v>
      </c>
      <c r="AE34" s="4" t="str">
        <f t="shared" si="7"/>
        <v xml:space="preserve"> </v>
      </c>
      <c r="AF34" s="4" t="str">
        <f t="shared" si="8"/>
        <v xml:space="preserve">  </v>
      </c>
      <c r="AG34" s="4" t="str">
        <f t="shared" si="15"/>
        <v/>
      </c>
      <c r="AH34" s="4" t="str">
        <f t="shared" si="16"/>
        <v/>
      </c>
      <c r="AI34" s="4" t="str">
        <f t="shared" si="9"/>
        <v/>
      </c>
      <c r="AJ34" s="4" t="str">
        <f t="shared" si="17"/>
        <v/>
      </c>
      <c r="AK34" s="4" t="str">
        <f t="shared" si="18"/>
        <v/>
      </c>
      <c r="AL34" s="4" t="str">
        <f t="shared" si="19"/>
        <v/>
      </c>
      <c r="AM34" s="4" t="str">
        <f t="shared" si="20"/>
        <v/>
      </c>
      <c r="AN34" s="4" t="str">
        <f t="shared" si="21"/>
        <v/>
      </c>
      <c r="AO34" s="4" t="str">
        <f t="shared" si="22"/>
        <v/>
      </c>
      <c r="AP34" s="4">
        <f t="shared" si="10"/>
        <v>0</v>
      </c>
      <c r="AQ34" s="4" t="str">
        <f t="shared" si="23"/>
        <v>999:99.99</v>
      </c>
      <c r="AR34" s="4" t="str">
        <f t="shared" si="24"/>
        <v>999:99.99</v>
      </c>
      <c r="AS34" s="4" t="str">
        <f t="shared" si="25"/>
        <v>999:99.99</v>
      </c>
      <c r="AT34" s="4" t="str">
        <f t="shared" si="26"/>
        <v>999:99.99</v>
      </c>
      <c r="AU34" s="4" t="str">
        <f t="shared" si="27"/>
        <v/>
      </c>
      <c r="AV34" s="4" t="str">
        <f t="shared" si="28"/>
        <v/>
      </c>
    </row>
    <row r="35" spans="1:48" ht="16.5" customHeight="1">
      <c r="A35" s="7" t="str">
        <f t="shared" si="11"/>
        <v/>
      </c>
      <c r="B35" s="81"/>
      <c r="C35" s="82"/>
      <c r="D35" s="83"/>
      <c r="E35" s="83"/>
      <c r="F35" s="83"/>
      <c r="G35" s="83"/>
      <c r="H35" s="126"/>
      <c r="I35" s="113"/>
      <c r="J35" s="126"/>
      <c r="K35" s="113"/>
      <c r="L35" s="126"/>
      <c r="M35" s="113"/>
      <c r="N35" s="126"/>
      <c r="O35" s="113"/>
      <c r="P35" s="7" t="str">
        <f>IF(B35="","",YEAR(申込書!$C$60)-YEAR(申込一覧表!B35))</f>
        <v/>
      </c>
      <c r="Q35" s="11"/>
      <c r="R35" s="12">
        <f t="shared" si="0"/>
        <v>0</v>
      </c>
      <c r="S35" s="12">
        <f t="shared" si="1"/>
        <v>0</v>
      </c>
      <c r="T35" s="4" t="str">
        <f t="shared" si="2"/>
        <v/>
      </c>
      <c r="U35" s="4" t="str">
        <f t="shared" si="3"/>
        <v/>
      </c>
      <c r="X35" s="4">
        <f t="shared" si="4"/>
        <v>0</v>
      </c>
      <c r="Y35" s="4">
        <f t="shared" si="12"/>
        <v>0</v>
      </c>
      <c r="Z35" s="4" t="str">
        <f t="shared" si="13"/>
        <v/>
      </c>
      <c r="AA35" s="4" t="str">
        <f t="shared" si="5"/>
        <v/>
      </c>
      <c r="AB35" s="12">
        <f t="shared" si="14"/>
        <v>0</v>
      </c>
      <c r="AC35" s="4" t="str">
        <f t="shared" si="6"/>
        <v/>
      </c>
      <c r="AD35" s="4">
        <v>0</v>
      </c>
      <c r="AE35" s="4" t="str">
        <f t="shared" si="7"/>
        <v xml:space="preserve"> </v>
      </c>
      <c r="AF35" s="4" t="str">
        <f t="shared" si="8"/>
        <v xml:space="preserve">  </v>
      </c>
      <c r="AG35" s="4" t="str">
        <f t="shared" si="15"/>
        <v/>
      </c>
      <c r="AH35" s="4" t="str">
        <f t="shared" si="16"/>
        <v/>
      </c>
      <c r="AI35" s="4" t="str">
        <f t="shared" si="9"/>
        <v/>
      </c>
      <c r="AJ35" s="4" t="str">
        <f t="shared" si="17"/>
        <v/>
      </c>
      <c r="AK35" s="4" t="str">
        <f t="shared" si="18"/>
        <v/>
      </c>
      <c r="AL35" s="4" t="str">
        <f t="shared" si="19"/>
        <v/>
      </c>
      <c r="AM35" s="4" t="str">
        <f t="shared" si="20"/>
        <v/>
      </c>
      <c r="AN35" s="4" t="str">
        <f t="shared" si="21"/>
        <v/>
      </c>
      <c r="AO35" s="4" t="str">
        <f t="shared" si="22"/>
        <v/>
      </c>
      <c r="AP35" s="4">
        <f t="shared" si="10"/>
        <v>0</v>
      </c>
      <c r="AQ35" s="4" t="str">
        <f t="shared" si="23"/>
        <v>999:99.99</v>
      </c>
      <c r="AR35" s="4" t="str">
        <f t="shared" si="24"/>
        <v>999:99.99</v>
      </c>
      <c r="AS35" s="4" t="str">
        <f t="shared" si="25"/>
        <v>999:99.99</v>
      </c>
      <c r="AT35" s="4" t="str">
        <f t="shared" si="26"/>
        <v>999:99.99</v>
      </c>
      <c r="AU35" s="4" t="str">
        <f t="shared" si="27"/>
        <v/>
      </c>
      <c r="AV35" s="4" t="str">
        <f t="shared" si="28"/>
        <v/>
      </c>
    </row>
    <row r="36" spans="1:48" ht="16.5" customHeight="1">
      <c r="A36" s="7" t="str">
        <f t="shared" si="11"/>
        <v/>
      </c>
      <c r="B36" s="81"/>
      <c r="C36" s="82"/>
      <c r="D36" s="83"/>
      <c r="E36" s="83"/>
      <c r="F36" s="83"/>
      <c r="G36" s="83"/>
      <c r="H36" s="126"/>
      <c r="I36" s="113"/>
      <c r="J36" s="126"/>
      <c r="K36" s="113"/>
      <c r="L36" s="126"/>
      <c r="M36" s="113"/>
      <c r="N36" s="126"/>
      <c r="O36" s="113"/>
      <c r="P36" s="7" t="str">
        <f>IF(B36="","",YEAR(申込書!$C$60)-YEAR(申込一覧表!B36))</f>
        <v/>
      </c>
      <c r="Q36" s="11"/>
      <c r="R36" s="12">
        <f t="shared" si="0"/>
        <v>0</v>
      </c>
      <c r="S36" s="12">
        <f t="shared" si="1"/>
        <v>0</v>
      </c>
      <c r="T36" s="4" t="str">
        <f t="shared" si="2"/>
        <v/>
      </c>
      <c r="U36" s="4" t="str">
        <f t="shared" si="3"/>
        <v/>
      </c>
      <c r="X36" s="4">
        <f t="shared" si="4"/>
        <v>0</v>
      </c>
      <c r="Y36" s="4">
        <f t="shared" si="12"/>
        <v>0</v>
      </c>
      <c r="Z36" s="4" t="str">
        <f t="shared" si="13"/>
        <v/>
      </c>
      <c r="AA36" s="4" t="str">
        <f t="shared" si="5"/>
        <v/>
      </c>
      <c r="AB36" s="12">
        <f t="shared" si="14"/>
        <v>0</v>
      </c>
      <c r="AC36" s="4" t="str">
        <f t="shared" si="6"/>
        <v/>
      </c>
      <c r="AD36" s="4">
        <v>0</v>
      </c>
      <c r="AE36" s="4" t="str">
        <f t="shared" si="7"/>
        <v xml:space="preserve"> </v>
      </c>
      <c r="AF36" s="4" t="str">
        <f t="shared" si="8"/>
        <v xml:space="preserve">  </v>
      </c>
      <c r="AG36" s="4" t="str">
        <f t="shared" si="15"/>
        <v/>
      </c>
      <c r="AH36" s="4" t="str">
        <f t="shared" si="16"/>
        <v/>
      </c>
      <c r="AI36" s="4" t="str">
        <f t="shared" si="9"/>
        <v/>
      </c>
      <c r="AJ36" s="4" t="str">
        <f t="shared" si="17"/>
        <v/>
      </c>
      <c r="AK36" s="4" t="str">
        <f t="shared" si="18"/>
        <v/>
      </c>
      <c r="AL36" s="4" t="str">
        <f t="shared" si="19"/>
        <v/>
      </c>
      <c r="AM36" s="4" t="str">
        <f t="shared" si="20"/>
        <v/>
      </c>
      <c r="AN36" s="4" t="str">
        <f t="shared" si="21"/>
        <v/>
      </c>
      <c r="AO36" s="4" t="str">
        <f t="shared" si="22"/>
        <v/>
      </c>
      <c r="AP36" s="4">
        <f t="shared" si="10"/>
        <v>0</v>
      </c>
      <c r="AQ36" s="4" t="str">
        <f t="shared" si="23"/>
        <v>999:99.99</v>
      </c>
      <c r="AR36" s="4" t="str">
        <f t="shared" si="24"/>
        <v>999:99.99</v>
      </c>
      <c r="AS36" s="4" t="str">
        <f t="shared" si="25"/>
        <v>999:99.99</v>
      </c>
      <c r="AT36" s="4" t="str">
        <f t="shared" si="26"/>
        <v>999:99.99</v>
      </c>
      <c r="AU36" s="4" t="str">
        <f t="shared" si="27"/>
        <v/>
      </c>
      <c r="AV36" s="4" t="str">
        <f t="shared" si="28"/>
        <v/>
      </c>
    </row>
    <row r="37" spans="1:48" ht="16.5" customHeight="1">
      <c r="A37" s="7" t="str">
        <f t="shared" si="11"/>
        <v/>
      </c>
      <c r="B37" s="81"/>
      <c r="C37" s="82"/>
      <c r="D37" s="83"/>
      <c r="E37" s="83"/>
      <c r="F37" s="83"/>
      <c r="G37" s="83"/>
      <c r="H37" s="126"/>
      <c r="I37" s="113"/>
      <c r="J37" s="126"/>
      <c r="K37" s="113"/>
      <c r="L37" s="126"/>
      <c r="M37" s="113"/>
      <c r="N37" s="126"/>
      <c r="O37" s="113"/>
      <c r="P37" s="7" t="str">
        <f>IF(B37="","",YEAR(申込書!$C$60)-YEAR(申込一覧表!B37))</f>
        <v/>
      </c>
      <c r="Q37" s="11"/>
      <c r="R37" s="12">
        <f t="shared" si="0"/>
        <v>0</v>
      </c>
      <c r="S37" s="12">
        <f t="shared" si="1"/>
        <v>0</v>
      </c>
      <c r="T37" s="4" t="str">
        <f t="shared" si="2"/>
        <v/>
      </c>
      <c r="U37" s="4" t="str">
        <f t="shared" si="3"/>
        <v/>
      </c>
      <c r="X37" s="4">
        <f t="shared" si="4"/>
        <v>0</v>
      </c>
      <c r="Y37" s="4">
        <f t="shared" si="12"/>
        <v>0</v>
      </c>
      <c r="Z37" s="4" t="str">
        <f t="shared" si="13"/>
        <v/>
      </c>
      <c r="AA37" s="4" t="str">
        <f t="shared" si="5"/>
        <v/>
      </c>
      <c r="AB37" s="12">
        <f t="shared" si="14"/>
        <v>0</v>
      </c>
      <c r="AC37" s="4" t="str">
        <f t="shared" si="6"/>
        <v/>
      </c>
      <c r="AD37" s="4">
        <v>0</v>
      </c>
      <c r="AE37" s="4" t="str">
        <f t="shared" si="7"/>
        <v xml:space="preserve"> </v>
      </c>
      <c r="AF37" s="4" t="str">
        <f t="shared" si="8"/>
        <v xml:space="preserve">  </v>
      </c>
      <c r="AG37" s="4" t="str">
        <f t="shared" si="15"/>
        <v/>
      </c>
      <c r="AH37" s="4" t="str">
        <f t="shared" si="16"/>
        <v/>
      </c>
      <c r="AI37" s="4" t="str">
        <f t="shared" si="9"/>
        <v/>
      </c>
      <c r="AJ37" s="4" t="str">
        <f t="shared" si="17"/>
        <v/>
      </c>
      <c r="AK37" s="4" t="str">
        <f t="shared" si="18"/>
        <v/>
      </c>
      <c r="AL37" s="4" t="str">
        <f t="shared" si="19"/>
        <v/>
      </c>
      <c r="AM37" s="4" t="str">
        <f t="shared" si="20"/>
        <v/>
      </c>
      <c r="AN37" s="4" t="str">
        <f t="shared" si="21"/>
        <v/>
      </c>
      <c r="AO37" s="4" t="str">
        <f t="shared" si="22"/>
        <v/>
      </c>
      <c r="AP37" s="4">
        <f t="shared" si="10"/>
        <v>0</v>
      </c>
      <c r="AQ37" s="4" t="str">
        <f t="shared" si="23"/>
        <v>999:99.99</v>
      </c>
      <c r="AR37" s="4" t="str">
        <f t="shared" si="24"/>
        <v>999:99.99</v>
      </c>
      <c r="AS37" s="4" t="str">
        <f t="shared" si="25"/>
        <v>999:99.99</v>
      </c>
      <c r="AT37" s="4" t="str">
        <f t="shared" si="26"/>
        <v>999:99.99</v>
      </c>
      <c r="AU37" s="4" t="str">
        <f t="shared" si="27"/>
        <v/>
      </c>
      <c r="AV37" s="4" t="str">
        <f t="shared" si="28"/>
        <v/>
      </c>
    </row>
    <row r="38" spans="1:48" ht="16.5" customHeight="1">
      <c r="A38" s="7" t="str">
        <f t="shared" si="11"/>
        <v/>
      </c>
      <c r="B38" s="81"/>
      <c r="C38" s="82"/>
      <c r="D38" s="83"/>
      <c r="E38" s="83"/>
      <c r="F38" s="83"/>
      <c r="G38" s="83"/>
      <c r="H38" s="126"/>
      <c r="I38" s="113"/>
      <c r="J38" s="126"/>
      <c r="K38" s="113"/>
      <c r="L38" s="126"/>
      <c r="M38" s="113"/>
      <c r="N38" s="126"/>
      <c r="O38" s="113"/>
      <c r="P38" s="7" t="str">
        <f>IF(B38="","",YEAR(申込書!$C$60)-YEAR(申込一覧表!B38))</f>
        <v/>
      </c>
      <c r="Q38" s="11"/>
      <c r="R38" s="12">
        <f t="shared" si="0"/>
        <v>0</v>
      </c>
      <c r="S38" s="12">
        <f t="shared" si="1"/>
        <v>0</v>
      </c>
      <c r="T38" s="4" t="str">
        <f t="shared" si="2"/>
        <v/>
      </c>
      <c r="U38" s="4" t="str">
        <f t="shared" si="3"/>
        <v/>
      </c>
      <c r="X38" s="4">
        <f t="shared" si="4"/>
        <v>0</v>
      </c>
      <c r="Y38" s="4">
        <f t="shared" si="12"/>
        <v>0</v>
      </c>
      <c r="Z38" s="4" t="str">
        <f t="shared" si="13"/>
        <v/>
      </c>
      <c r="AA38" s="4" t="str">
        <f t="shared" si="5"/>
        <v/>
      </c>
      <c r="AB38" s="12">
        <f t="shared" si="14"/>
        <v>0</v>
      </c>
      <c r="AC38" s="4" t="str">
        <f t="shared" si="6"/>
        <v/>
      </c>
      <c r="AD38" s="4">
        <v>0</v>
      </c>
      <c r="AE38" s="4" t="str">
        <f t="shared" si="7"/>
        <v xml:space="preserve"> </v>
      </c>
      <c r="AF38" s="4" t="str">
        <f t="shared" si="8"/>
        <v xml:space="preserve">  </v>
      </c>
      <c r="AG38" s="4" t="str">
        <f t="shared" si="15"/>
        <v/>
      </c>
      <c r="AH38" s="4" t="str">
        <f t="shared" si="16"/>
        <v/>
      </c>
      <c r="AI38" s="4" t="str">
        <f t="shared" si="9"/>
        <v/>
      </c>
      <c r="AJ38" s="4" t="str">
        <f t="shared" si="17"/>
        <v/>
      </c>
      <c r="AK38" s="4" t="str">
        <f t="shared" si="18"/>
        <v/>
      </c>
      <c r="AL38" s="4" t="str">
        <f t="shared" si="19"/>
        <v/>
      </c>
      <c r="AM38" s="4" t="str">
        <f t="shared" si="20"/>
        <v/>
      </c>
      <c r="AN38" s="4" t="str">
        <f t="shared" si="21"/>
        <v/>
      </c>
      <c r="AO38" s="4" t="str">
        <f t="shared" si="22"/>
        <v/>
      </c>
      <c r="AP38" s="4">
        <f t="shared" si="10"/>
        <v>0</v>
      </c>
      <c r="AQ38" s="4" t="str">
        <f t="shared" si="23"/>
        <v>999:99.99</v>
      </c>
      <c r="AR38" s="4" t="str">
        <f t="shared" si="24"/>
        <v>999:99.99</v>
      </c>
      <c r="AS38" s="4" t="str">
        <f t="shared" si="25"/>
        <v>999:99.99</v>
      </c>
      <c r="AT38" s="4" t="str">
        <f t="shared" si="26"/>
        <v>999:99.99</v>
      </c>
      <c r="AU38" s="4" t="str">
        <f t="shared" si="27"/>
        <v/>
      </c>
      <c r="AV38" s="4" t="str">
        <f t="shared" si="28"/>
        <v/>
      </c>
    </row>
    <row r="39" spans="1:48" ht="16.5" customHeight="1">
      <c r="A39" s="7" t="str">
        <f t="shared" si="11"/>
        <v/>
      </c>
      <c r="B39" s="81"/>
      <c r="C39" s="82"/>
      <c r="D39" s="83"/>
      <c r="E39" s="83"/>
      <c r="F39" s="83"/>
      <c r="G39" s="83"/>
      <c r="H39" s="126"/>
      <c r="I39" s="113"/>
      <c r="J39" s="126"/>
      <c r="K39" s="113"/>
      <c r="L39" s="126"/>
      <c r="M39" s="113"/>
      <c r="N39" s="126"/>
      <c r="O39" s="113"/>
      <c r="P39" s="7" t="str">
        <f>IF(B39="","",YEAR(申込書!$C$60)-YEAR(申込一覧表!B39))</f>
        <v/>
      </c>
      <c r="Q39" s="11"/>
      <c r="R39" s="12">
        <f t="shared" si="0"/>
        <v>0</v>
      </c>
      <c r="S39" s="12">
        <f t="shared" si="1"/>
        <v>0</v>
      </c>
      <c r="T39" s="4" t="str">
        <f t="shared" si="2"/>
        <v/>
      </c>
      <c r="U39" s="4" t="str">
        <f t="shared" si="3"/>
        <v/>
      </c>
      <c r="X39" s="4">
        <f t="shared" si="4"/>
        <v>0</v>
      </c>
      <c r="Y39" s="4">
        <f t="shared" si="12"/>
        <v>0</v>
      </c>
      <c r="Z39" s="4" t="str">
        <f t="shared" si="13"/>
        <v/>
      </c>
      <c r="AA39" s="4" t="str">
        <f t="shared" si="5"/>
        <v/>
      </c>
      <c r="AB39" s="12">
        <f t="shared" si="14"/>
        <v>0</v>
      </c>
      <c r="AC39" s="4" t="str">
        <f t="shared" si="6"/>
        <v/>
      </c>
      <c r="AD39" s="4">
        <v>0</v>
      </c>
      <c r="AE39" s="4" t="str">
        <f t="shared" si="7"/>
        <v xml:space="preserve"> </v>
      </c>
      <c r="AF39" s="4" t="str">
        <f t="shared" si="8"/>
        <v xml:space="preserve">  </v>
      </c>
      <c r="AG39" s="4" t="str">
        <f t="shared" si="15"/>
        <v/>
      </c>
      <c r="AH39" s="4" t="str">
        <f t="shared" si="16"/>
        <v/>
      </c>
      <c r="AI39" s="4" t="str">
        <f t="shared" si="9"/>
        <v/>
      </c>
      <c r="AJ39" s="4" t="str">
        <f t="shared" si="17"/>
        <v/>
      </c>
      <c r="AK39" s="4" t="str">
        <f t="shared" si="18"/>
        <v/>
      </c>
      <c r="AL39" s="4" t="str">
        <f t="shared" si="19"/>
        <v/>
      </c>
      <c r="AM39" s="4" t="str">
        <f t="shared" si="20"/>
        <v/>
      </c>
      <c r="AN39" s="4" t="str">
        <f t="shared" si="21"/>
        <v/>
      </c>
      <c r="AO39" s="4" t="str">
        <f t="shared" si="22"/>
        <v/>
      </c>
      <c r="AP39" s="4">
        <f t="shared" si="10"/>
        <v>0</v>
      </c>
      <c r="AQ39" s="4" t="str">
        <f t="shared" si="23"/>
        <v>999:99.99</v>
      </c>
      <c r="AR39" s="4" t="str">
        <f t="shared" si="24"/>
        <v>999:99.99</v>
      </c>
      <c r="AS39" s="4" t="str">
        <f t="shared" si="25"/>
        <v>999:99.99</v>
      </c>
      <c r="AT39" s="4" t="str">
        <f t="shared" si="26"/>
        <v>999:99.99</v>
      </c>
      <c r="AU39" s="4" t="str">
        <f t="shared" si="27"/>
        <v/>
      </c>
      <c r="AV39" s="4" t="str">
        <f t="shared" si="28"/>
        <v/>
      </c>
    </row>
    <row r="40" spans="1:48" ht="16.5" customHeight="1">
      <c r="A40" s="7" t="str">
        <f t="shared" si="11"/>
        <v/>
      </c>
      <c r="B40" s="81"/>
      <c r="C40" s="82"/>
      <c r="D40" s="83"/>
      <c r="E40" s="83"/>
      <c r="F40" s="83"/>
      <c r="G40" s="83"/>
      <c r="H40" s="126"/>
      <c r="I40" s="113"/>
      <c r="J40" s="126"/>
      <c r="K40" s="113"/>
      <c r="L40" s="126"/>
      <c r="M40" s="113"/>
      <c r="N40" s="126"/>
      <c r="O40" s="113"/>
      <c r="P40" s="7" t="str">
        <f>IF(B40="","",YEAR(申込書!$C$60)-YEAR(申込一覧表!B40))</f>
        <v/>
      </c>
      <c r="Q40" s="11"/>
      <c r="R40" s="12">
        <f t="shared" si="0"/>
        <v>0</v>
      </c>
      <c r="S40" s="12">
        <f t="shared" si="1"/>
        <v>0</v>
      </c>
      <c r="T40" s="4" t="str">
        <f t="shared" si="2"/>
        <v/>
      </c>
      <c r="U40" s="4" t="str">
        <f t="shared" si="3"/>
        <v/>
      </c>
      <c r="X40" s="4">
        <f t="shared" si="4"/>
        <v>0</v>
      </c>
      <c r="Y40" s="4">
        <f t="shared" si="12"/>
        <v>0</v>
      </c>
      <c r="Z40" s="4" t="str">
        <f t="shared" si="13"/>
        <v/>
      </c>
      <c r="AA40" s="4" t="str">
        <f t="shared" si="5"/>
        <v/>
      </c>
      <c r="AB40" s="12">
        <f t="shared" si="14"/>
        <v>0</v>
      </c>
      <c r="AC40" s="4" t="str">
        <f t="shared" si="6"/>
        <v/>
      </c>
      <c r="AD40" s="4">
        <v>0</v>
      </c>
      <c r="AE40" s="4" t="str">
        <f t="shared" si="7"/>
        <v xml:space="preserve"> </v>
      </c>
      <c r="AF40" s="4" t="str">
        <f t="shared" si="8"/>
        <v xml:space="preserve">  </v>
      </c>
      <c r="AG40" s="4" t="str">
        <f t="shared" si="15"/>
        <v/>
      </c>
      <c r="AH40" s="4" t="str">
        <f t="shared" si="16"/>
        <v/>
      </c>
      <c r="AI40" s="4" t="str">
        <f t="shared" si="9"/>
        <v/>
      </c>
      <c r="AJ40" s="4" t="str">
        <f t="shared" si="17"/>
        <v/>
      </c>
      <c r="AK40" s="4" t="str">
        <f t="shared" si="18"/>
        <v/>
      </c>
      <c r="AL40" s="4" t="str">
        <f t="shared" si="19"/>
        <v/>
      </c>
      <c r="AM40" s="4" t="str">
        <f t="shared" si="20"/>
        <v/>
      </c>
      <c r="AN40" s="4" t="str">
        <f t="shared" si="21"/>
        <v/>
      </c>
      <c r="AO40" s="4" t="str">
        <f t="shared" si="22"/>
        <v/>
      </c>
      <c r="AP40" s="4">
        <f t="shared" si="10"/>
        <v>0</v>
      </c>
      <c r="AQ40" s="4" t="str">
        <f t="shared" si="23"/>
        <v>999:99.99</v>
      </c>
      <c r="AR40" s="4" t="str">
        <f t="shared" si="24"/>
        <v>999:99.99</v>
      </c>
      <c r="AS40" s="4" t="str">
        <f t="shared" si="25"/>
        <v>999:99.99</v>
      </c>
      <c r="AT40" s="4" t="str">
        <f t="shared" si="26"/>
        <v>999:99.99</v>
      </c>
      <c r="AU40" s="4" t="str">
        <f t="shared" si="27"/>
        <v/>
      </c>
      <c r="AV40" s="4" t="str">
        <f t="shared" si="28"/>
        <v/>
      </c>
    </row>
    <row r="41" spans="1:48" ht="16.5" customHeight="1">
      <c r="A41" s="7" t="str">
        <f t="shared" si="11"/>
        <v/>
      </c>
      <c r="B41" s="81"/>
      <c r="C41" s="82"/>
      <c r="D41" s="83"/>
      <c r="E41" s="83"/>
      <c r="F41" s="83"/>
      <c r="G41" s="83"/>
      <c r="H41" s="126"/>
      <c r="I41" s="113"/>
      <c r="J41" s="126"/>
      <c r="K41" s="113"/>
      <c r="L41" s="126"/>
      <c r="M41" s="113"/>
      <c r="N41" s="126"/>
      <c r="O41" s="113"/>
      <c r="P41" s="7" t="str">
        <f>IF(B41="","",YEAR(申込書!$C$60)-YEAR(申込一覧表!B41))</f>
        <v/>
      </c>
      <c r="Q41" s="11"/>
      <c r="R41" s="12">
        <f t="shared" si="0"/>
        <v>0</v>
      </c>
      <c r="S41" s="12">
        <f t="shared" si="1"/>
        <v>0</v>
      </c>
      <c r="T41" s="4" t="str">
        <f t="shared" si="2"/>
        <v/>
      </c>
      <c r="U41" s="4" t="str">
        <f t="shared" si="3"/>
        <v/>
      </c>
      <c r="X41" s="4">
        <f t="shared" si="4"/>
        <v>0</v>
      </c>
      <c r="Y41" s="4">
        <f t="shared" si="12"/>
        <v>0</v>
      </c>
      <c r="Z41" s="4" t="str">
        <f t="shared" si="13"/>
        <v/>
      </c>
      <c r="AA41" s="4" t="str">
        <f t="shared" si="5"/>
        <v/>
      </c>
      <c r="AB41" s="12">
        <f t="shared" si="14"/>
        <v>0</v>
      </c>
      <c r="AC41" s="4" t="str">
        <f t="shared" si="6"/>
        <v/>
      </c>
      <c r="AD41" s="4">
        <v>0</v>
      </c>
      <c r="AE41" s="4" t="str">
        <f t="shared" si="7"/>
        <v xml:space="preserve"> </v>
      </c>
      <c r="AF41" s="4" t="str">
        <f t="shared" si="8"/>
        <v xml:space="preserve">  </v>
      </c>
      <c r="AG41" s="4" t="str">
        <f t="shared" si="15"/>
        <v/>
      </c>
      <c r="AH41" s="4" t="str">
        <f t="shared" si="16"/>
        <v/>
      </c>
      <c r="AI41" s="4" t="str">
        <f t="shared" si="9"/>
        <v/>
      </c>
      <c r="AJ41" s="4" t="str">
        <f t="shared" si="17"/>
        <v/>
      </c>
      <c r="AK41" s="4" t="str">
        <f t="shared" si="18"/>
        <v/>
      </c>
      <c r="AL41" s="4" t="str">
        <f t="shared" si="19"/>
        <v/>
      </c>
      <c r="AM41" s="4" t="str">
        <f t="shared" si="20"/>
        <v/>
      </c>
      <c r="AN41" s="4" t="str">
        <f t="shared" si="21"/>
        <v/>
      </c>
      <c r="AO41" s="4" t="str">
        <f t="shared" si="22"/>
        <v/>
      </c>
      <c r="AP41" s="4">
        <f t="shared" si="10"/>
        <v>0</v>
      </c>
      <c r="AQ41" s="4" t="str">
        <f t="shared" si="23"/>
        <v>999:99.99</v>
      </c>
      <c r="AR41" s="4" t="str">
        <f t="shared" si="24"/>
        <v>999:99.99</v>
      </c>
      <c r="AS41" s="4" t="str">
        <f t="shared" si="25"/>
        <v>999:99.99</v>
      </c>
      <c r="AT41" s="4" t="str">
        <f t="shared" si="26"/>
        <v>999:99.99</v>
      </c>
      <c r="AU41" s="4" t="str">
        <f t="shared" si="27"/>
        <v/>
      </c>
      <c r="AV41" s="4" t="str">
        <f t="shared" si="28"/>
        <v/>
      </c>
    </row>
    <row r="42" spans="1:48" ht="16.5" customHeight="1">
      <c r="A42" s="7" t="str">
        <f t="shared" si="11"/>
        <v/>
      </c>
      <c r="B42" s="81"/>
      <c r="C42" s="82"/>
      <c r="D42" s="83"/>
      <c r="E42" s="83"/>
      <c r="F42" s="83"/>
      <c r="G42" s="83"/>
      <c r="H42" s="126"/>
      <c r="I42" s="113"/>
      <c r="J42" s="126"/>
      <c r="K42" s="113"/>
      <c r="L42" s="126"/>
      <c r="M42" s="113"/>
      <c r="N42" s="126"/>
      <c r="O42" s="113"/>
      <c r="P42" s="7" t="str">
        <f>IF(B42="","",YEAR(申込書!$C$60)-YEAR(申込一覧表!B42))</f>
        <v/>
      </c>
      <c r="Q42" s="11"/>
      <c r="R42" s="12">
        <f t="shared" si="0"/>
        <v>0</v>
      </c>
      <c r="S42" s="12">
        <f t="shared" si="1"/>
        <v>0</v>
      </c>
      <c r="T42" s="4" t="str">
        <f t="shared" si="2"/>
        <v/>
      </c>
      <c r="U42" s="4" t="str">
        <f t="shared" si="3"/>
        <v/>
      </c>
      <c r="X42" s="4">
        <f t="shared" si="4"/>
        <v>0</v>
      </c>
      <c r="Y42" s="4">
        <f t="shared" si="12"/>
        <v>0</v>
      </c>
      <c r="Z42" s="4" t="str">
        <f t="shared" si="13"/>
        <v/>
      </c>
      <c r="AA42" s="4" t="str">
        <f t="shared" si="5"/>
        <v/>
      </c>
      <c r="AB42" s="12">
        <f t="shared" si="14"/>
        <v>0</v>
      </c>
      <c r="AC42" s="4" t="str">
        <f t="shared" si="6"/>
        <v/>
      </c>
      <c r="AD42" s="4">
        <v>0</v>
      </c>
      <c r="AE42" s="4" t="str">
        <f t="shared" si="7"/>
        <v xml:space="preserve"> </v>
      </c>
      <c r="AF42" s="4" t="str">
        <f t="shared" si="8"/>
        <v xml:space="preserve">  </v>
      </c>
      <c r="AG42" s="4" t="str">
        <f t="shared" si="15"/>
        <v/>
      </c>
      <c r="AH42" s="4" t="str">
        <f t="shared" si="16"/>
        <v/>
      </c>
      <c r="AI42" s="4" t="str">
        <f t="shared" si="9"/>
        <v/>
      </c>
      <c r="AJ42" s="4" t="str">
        <f t="shared" si="17"/>
        <v/>
      </c>
      <c r="AK42" s="4" t="str">
        <f t="shared" si="18"/>
        <v/>
      </c>
      <c r="AL42" s="4" t="str">
        <f t="shared" si="19"/>
        <v/>
      </c>
      <c r="AM42" s="4" t="str">
        <f t="shared" si="20"/>
        <v/>
      </c>
      <c r="AN42" s="4" t="str">
        <f t="shared" si="21"/>
        <v/>
      </c>
      <c r="AO42" s="4" t="str">
        <f t="shared" si="22"/>
        <v/>
      </c>
      <c r="AP42" s="4">
        <f t="shared" si="10"/>
        <v>0</v>
      </c>
      <c r="AQ42" s="4" t="str">
        <f t="shared" si="23"/>
        <v>999:99.99</v>
      </c>
      <c r="AR42" s="4" t="str">
        <f t="shared" si="24"/>
        <v>999:99.99</v>
      </c>
      <c r="AS42" s="4" t="str">
        <f t="shared" si="25"/>
        <v>999:99.99</v>
      </c>
      <c r="AT42" s="4" t="str">
        <f t="shared" si="26"/>
        <v>999:99.99</v>
      </c>
      <c r="AU42" s="4" t="str">
        <f t="shared" si="27"/>
        <v/>
      </c>
      <c r="AV42" s="4" t="str">
        <f t="shared" si="28"/>
        <v/>
      </c>
    </row>
    <row r="43" spans="1:48" ht="16.5" customHeight="1">
      <c r="A43" s="7" t="str">
        <f t="shared" si="11"/>
        <v/>
      </c>
      <c r="B43" s="81"/>
      <c r="C43" s="82"/>
      <c r="D43" s="83"/>
      <c r="E43" s="83"/>
      <c r="F43" s="83"/>
      <c r="G43" s="83"/>
      <c r="H43" s="126"/>
      <c r="I43" s="113"/>
      <c r="J43" s="126"/>
      <c r="K43" s="113"/>
      <c r="L43" s="126"/>
      <c r="M43" s="113"/>
      <c r="N43" s="126"/>
      <c r="O43" s="113"/>
      <c r="P43" s="7" t="str">
        <f>IF(B43="","",YEAR(申込書!$C$60)-YEAR(申込一覧表!B43))</f>
        <v/>
      </c>
      <c r="Q43" s="11"/>
      <c r="R43" s="12">
        <f t="shared" si="0"/>
        <v>0</v>
      </c>
      <c r="S43" s="12">
        <f t="shared" si="1"/>
        <v>0</v>
      </c>
      <c r="T43" s="4" t="str">
        <f t="shared" si="2"/>
        <v/>
      </c>
      <c r="U43" s="4" t="str">
        <f t="shared" si="3"/>
        <v/>
      </c>
      <c r="X43" s="4">
        <f t="shared" si="4"/>
        <v>0</v>
      </c>
      <c r="Y43" s="4">
        <f t="shared" si="12"/>
        <v>0</v>
      </c>
      <c r="Z43" s="4" t="str">
        <f t="shared" si="13"/>
        <v/>
      </c>
      <c r="AA43" s="4" t="str">
        <f t="shared" si="5"/>
        <v/>
      </c>
      <c r="AB43" s="12">
        <f t="shared" si="14"/>
        <v>0</v>
      </c>
      <c r="AC43" s="4" t="str">
        <f t="shared" si="6"/>
        <v/>
      </c>
      <c r="AD43" s="4">
        <v>0</v>
      </c>
      <c r="AE43" s="4" t="str">
        <f t="shared" si="7"/>
        <v xml:space="preserve"> </v>
      </c>
      <c r="AF43" s="4" t="str">
        <f t="shared" si="8"/>
        <v xml:space="preserve">  </v>
      </c>
      <c r="AG43" s="4" t="str">
        <f t="shared" si="15"/>
        <v/>
      </c>
      <c r="AH43" s="4" t="str">
        <f t="shared" si="16"/>
        <v/>
      </c>
      <c r="AI43" s="4" t="str">
        <f t="shared" si="9"/>
        <v/>
      </c>
      <c r="AJ43" s="4" t="str">
        <f t="shared" si="17"/>
        <v/>
      </c>
      <c r="AK43" s="4" t="str">
        <f t="shared" si="18"/>
        <v/>
      </c>
      <c r="AL43" s="4" t="str">
        <f t="shared" si="19"/>
        <v/>
      </c>
      <c r="AM43" s="4" t="str">
        <f t="shared" si="20"/>
        <v/>
      </c>
      <c r="AN43" s="4" t="str">
        <f t="shared" si="21"/>
        <v/>
      </c>
      <c r="AO43" s="4" t="str">
        <f t="shared" si="22"/>
        <v/>
      </c>
      <c r="AP43" s="4">
        <f t="shared" si="10"/>
        <v>0</v>
      </c>
      <c r="AQ43" s="4" t="str">
        <f t="shared" si="23"/>
        <v>999:99.99</v>
      </c>
      <c r="AR43" s="4" t="str">
        <f t="shared" si="24"/>
        <v>999:99.99</v>
      </c>
      <c r="AS43" s="4" t="str">
        <f t="shared" si="25"/>
        <v>999:99.99</v>
      </c>
      <c r="AT43" s="4" t="str">
        <f t="shared" si="26"/>
        <v>999:99.99</v>
      </c>
      <c r="AU43" s="4" t="str">
        <f t="shared" si="27"/>
        <v/>
      </c>
      <c r="AV43" s="4" t="str">
        <f t="shared" si="28"/>
        <v/>
      </c>
    </row>
    <row r="44" spans="1:48" ht="16.5" customHeight="1">
      <c r="A44" s="7" t="str">
        <f t="shared" si="11"/>
        <v/>
      </c>
      <c r="B44" s="81"/>
      <c r="C44" s="82"/>
      <c r="D44" s="83"/>
      <c r="E44" s="83"/>
      <c r="F44" s="83"/>
      <c r="G44" s="83"/>
      <c r="H44" s="126"/>
      <c r="I44" s="113"/>
      <c r="J44" s="126"/>
      <c r="K44" s="113"/>
      <c r="L44" s="126"/>
      <c r="M44" s="113"/>
      <c r="N44" s="126"/>
      <c r="O44" s="113"/>
      <c r="P44" s="7" t="str">
        <f>IF(B44="","",YEAR(申込書!$C$60)-YEAR(申込一覧表!B44))</f>
        <v/>
      </c>
      <c r="Q44" s="11"/>
      <c r="R44" s="12">
        <f t="shared" si="0"/>
        <v>0</v>
      </c>
      <c r="S44" s="12">
        <f t="shared" si="1"/>
        <v>0</v>
      </c>
      <c r="T44" s="4" t="str">
        <f t="shared" si="2"/>
        <v/>
      </c>
      <c r="U44" s="4" t="str">
        <f t="shared" si="3"/>
        <v/>
      </c>
      <c r="X44" s="4">
        <f t="shared" si="4"/>
        <v>0</v>
      </c>
      <c r="Y44" s="4">
        <f t="shared" si="12"/>
        <v>0</v>
      </c>
      <c r="Z44" s="4" t="str">
        <f t="shared" si="13"/>
        <v/>
      </c>
      <c r="AA44" s="4" t="str">
        <f t="shared" si="5"/>
        <v/>
      </c>
      <c r="AB44" s="12">
        <f t="shared" si="14"/>
        <v>0</v>
      </c>
      <c r="AC44" s="4" t="str">
        <f t="shared" si="6"/>
        <v/>
      </c>
      <c r="AD44" s="4">
        <v>0</v>
      </c>
      <c r="AE44" s="4" t="str">
        <f t="shared" si="7"/>
        <v xml:space="preserve"> </v>
      </c>
      <c r="AF44" s="4" t="str">
        <f t="shared" si="8"/>
        <v xml:space="preserve">  </v>
      </c>
      <c r="AG44" s="4" t="str">
        <f t="shared" si="15"/>
        <v/>
      </c>
      <c r="AH44" s="4" t="str">
        <f t="shared" si="16"/>
        <v/>
      </c>
      <c r="AI44" s="4" t="str">
        <f t="shared" si="9"/>
        <v/>
      </c>
      <c r="AJ44" s="4" t="str">
        <f t="shared" si="17"/>
        <v/>
      </c>
      <c r="AK44" s="4" t="str">
        <f t="shared" si="18"/>
        <v/>
      </c>
      <c r="AL44" s="4" t="str">
        <f t="shared" si="19"/>
        <v/>
      </c>
      <c r="AM44" s="4" t="str">
        <f t="shared" si="20"/>
        <v/>
      </c>
      <c r="AN44" s="4" t="str">
        <f t="shared" si="21"/>
        <v/>
      </c>
      <c r="AO44" s="4" t="str">
        <f t="shared" si="22"/>
        <v/>
      </c>
      <c r="AP44" s="4">
        <f t="shared" si="10"/>
        <v>0</v>
      </c>
      <c r="AQ44" s="4" t="str">
        <f t="shared" si="23"/>
        <v>999:99.99</v>
      </c>
      <c r="AR44" s="4" t="str">
        <f t="shared" si="24"/>
        <v>999:99.99</v>
      </c>
      <c r="AS44" s="4" t="str">
        <f t="shared" si="25"/>
        <v>999:99.99</v>
      </c>
      <c r="AT44" s="4" t="str">
        <f t="shared" si="26"/>
        <v>999:99.99</v>
      </c>
      <c r="AU44" s="4" t="str">
        <f t="shared" si="27"/>
        <v/>
      </c>
      <c r="AV44" s="4" t="str">
        <f t="shared" si="28"/>
        <v/>
      </c>
    </row>
    <row r="45" spans="1:48" ht="16.5" customHeight="1">
      <c r="A45" s="7" t="str">
        <f t="shared" si="11"/>
        <v/>
      </c>
      <c r="B45" s="81"/>
      <c r="C45" s="82"/>
      <c r="D45" s="83"/>
      <c r="E45" s="83"/>
      <c r="F45" s="83"/>
      <c r="G45" s="83"/>
      <c r="H45" s="126"/>
      <c r="I45" s="113"/>
      <c r="J45" s="126"/>
      <c r="K45" s="113"/>
      <c r="L45" s="126"/>
      <c r="M45" s="113"/>
      <c r="N45" s="126"/>
      <c r="O45" s="113"/>
      <c r="P45" s="7" t="str">
        <f>IF(B45="","",YEAR(申込書!$C$60)-YEAR(申込一覧表!B45))</f>
        <v/>
      </c>
      <c r="Q45" s="11"/>
      <c r="R45" s="12">
        <f t="shared" si="0"/>
        <v>0</v>
      </c>
      <c r="S45" s="12">
        <f t="shared" si="1"/>
        <v>0</v>
      </c>
      <c r="T45" s="4" t="str">
        <f t="shared" si="2"/>
        <v/>
      </c>
      <c r="U45" s="4" t="str">
        <f t="shared" si="3"/>
        <v/>
      </c>
      <c r="X45" s="4">
        <f t="shared" si="4"/>
        <v>0</v>
      </c>
      <c r="Y45" s="4">
        <f t="shared" si="12"/>
        <v>0</v>
      </c>
      <c r="Z45" s="4" t="str">
        <f t="shared" si="13"/>
        <v/>
      </c>
      <c r="AA45" s="4" t="str">
        <f t="shared" si="5"/>
        <v/>
      </c>
      <c r="AB45" s="12">
        <f t="shared" si="14"/>
        <v>0</v>
      </c>
      <c r="AC45" s="4" t="str">
        <f t="shared" si="6"/>
        <v/>
      </c>
      <c r="AD45" s="4">
        <v>0</v>
      </c>
      <c r="AE45" s="4" t="str">
        <f t="shared" si="7"/>
        <v xml:space="preserve"> </v>
      </c>
      <c r="AF45" s="4" t="str">
        <f t="shared" si="8"/>
        <v xml:space="preserve">  </v>
      </c>
      <c r="AG45" s="4" t="str">
        <f t="shared" si="15"/>
        <v/>
      </c>
      <c r="AH45" s="4" t="str">
        <f t="shared" si="16"/>
        <v/>
      </c>
      <c r="AI45" s="4" t="str">
        <f t="shared" si="9"/>
        <v/>
      </c>
      <c r="AJ45" s="4" t="str">
        <f t="shared" si="17"/>
        <v/>
      </c>
      <c r="AK45" s="4" t="str">
        <f t="shared" si="18"/>
        <v/>
      </c>
      <c r="AL45" s="4" t="str">
        <f t="shared" si="19"/>
        <v/>
      </c>
      <c r="AM45" s="4" t="str">
        <f t="shared" si="20"/>
        <v/>
      </c>
      <c r="AN45" s="4" t="str">
        <f t="shared" si="21"/>
        <v/>
      </c>
      <c r="AO45" s="4" t="str">
        <f t="shared" si="22"/>
        <v/>
      </c>
      <c r="AP45" s="4">
        <f t="shared" si="10"/>
        <v>0</v>
      </c>
      <c r="AQ45" s="4" t="str">
        <f t="shared" si="23"/>
        <v>999:99.99</v>
      </c>
      <c r="AR45" s="4" t="str">
        <f t="shared" si="24"/>
        <v>999:99.99</v>
      </c>
      <c r="AS45" s="4" t="str">
        <f t="shared" si="25"/>
        <v>999:99.99</v>
      </c>
      <c r="AT45" s="4" t="str">
        <f t="shared" si="26"/>
        <v>999:99.99</v>
      </c>
      <c r="AU45" s="4" t="str">
        <f t="shared" si="27"/>
        <v/>
      </c>
      <c r="AV45" s="4" t="str">
        <f t="shared" si="28"/>
        <v/>
      </c>
    </row>
    <row r="46" spans="1:48" ht="16.5" customHeight="1">
      <c r="A46" s="3"/>
      <c r="B46" s="1"/>
      <c r="C46" s="1"/>
      <c r="D46" s="1"/>
      <c r="E46" s="1"/>
      <c r="F46" s="1"/>
      <c r="G46" s="1"/>
      <c r="Y46" s="4">
        <f t="shared" si="12"/>
        <v>0</v>
      </c>
      <c r="Z46" s="4" t="str">
        <f t="shared" si="13"/>
        <v/>
      </c>
      <c r="AB46" s="12">
        <f>40-COUNTIF(AB6:AB45,0)</f>
        <v>0</v>
      </c>
      <c r="AH46" s="4" t="str">
        <f t="shared" si="16"/>
        <v/>
      </c>
      <c r="AU46" s="4" t="str">
        <f t="shared" si="27"/>
        <v/>
      </c>
      <c r="AV46" s="4" t="str">
        <f t="shared" si="28"/>
        <v/>
      </c>
    </row>
    <row r="47" spans="1:48" ht="16.5" customHeight="1">
      <c r="A47" s="2" t="s">
        <v>49</v>
      </c>
      <c r="H47" s="109" t="s">
        <v>132</v>
      </c>
      <c r="I47" s="7" t="s">
        <v>266</v>
      </c>
      <c r="J47" s="109" t="s">
        <v>132</v>
      </c>
      <c r="K47" s="7" t="s">
        <v>266</v>
      </c>
      <c r="L47" s="109" t="s">
        <v>132</v>
      </c>
      <c r="M47" s="7" t="s">
        <v>266</v>
      </c>
      <c r="N47" s="109" t="s">
        <v>132</v>
      </c>
      <c r="O47" s="7" t="s">
        <v>266</v>
      </c>
      <c r="V47" s="6">
        <v>0</v>
      </c>
      <c r="Y47" s="4">
        <f t="shared" si="12"/>
        <v>0</v>
      </c>
      <c r="Z47" s="4" t="str">
        <f t="shared" si="13"/>
        <v/>
      </c>
      <c r="AB47" s="12">
        <f>SUM(AB6:AB45)</f>
        <v>0</v>
      </c>
      <c r="AU47" s="4" t="str">
        <f t="shared" si="27"/>
        <v/>
      </c>
      <c r="AV47" s="4" t="str">
        <f t="shared" si="28"/>
        <v/>
      </c>
    </row>
    <row r="48" spans="1:48" ht="16.5" customHeight="1">
      <c r="A48" s="7" t="str">
        <f>IF(B48="","",1)</f>
        <v/>
      </c>
      <c r="B48" s="84"/>
      <c r="C48" s="85"/>
      <c r="D48" s="86"/>
      <c r="E48" s="86"/>
      <c r="F48" s="86"/>
      <c r="G48" s="86"/>
      <c r="H48" s="127"/>
      <c r="I48" s="114"/>
      <c r="J48" s="127"/>
      <c r="K48" s="114"/>
      <c r="L48" s="127"/>
      <c r="M48" s="114"/>
      <c r="N48" s="127"/>
      <c r="O48" s="114"/>
      <c r="P48" s="7" t="str">
        <f>IF(B48="","",YEAR(申込書!$C$60)-YEAR(申込一覧表!B48))</f>
        <v/>
      </c>
      <c r="Q48" s="11"/>
      <c r="R48" s="12">
        <f t="shared" ref="R48:R87" si="29">IF(H48="",0,IF(H48=J48,1,0))</f>
        <v>0</v>
      </c>
      <c r="S48" s="12">
        <f t="shared" ref="S48:S87" si="30">IF(L48="",0,IF(L48=N48,1,0))</f>
        <v>0</v>
      </c>
      <c r="T48" s="4" t="str">
        <f t="shared" ref="T48:T87" si="31">TRIM(D48)</f>
        <v/>
      </c>
      <c r="U48" s="4" t="str">
        <f t="shared" ref="U48:U87" si="32">TRIM(E48)</f>
        <v/>
      </c>
      <c r="V48" s="6">
        <f>V47+IF(AA48="",0,1)</f>
        <v>0</v>
      </c>
      <c r="W48" s="6" t="str">
        <f>IF(AA48="","",V48)</f>
        <v/>
      </c>
      <c r="X48" s="4">
        <f t="shared" ref="X48:X87" si="33">LEN(T48)+LEN(U48)</f>
        <v>0</v>
      </c>
      <c r="Y48" s="4">
        <f t="shared" si="12"/>
        <v>0</v>
      </c>
      <c r="Z48" s="4" t="str">
        <f t="shared" si="13"/>
        <v/>
      </c>
      <c r="AA48" s="4" t="str">
        <f t="shared" ref="AA48:AA87" si="34">T48&amp;IF(OR(X48&gt;4,X48=0),"",REPT("  ",5-X48))&amp;U48</f>
        <v/>
      </c>
      <c r="AB48" s="12">
        <f t="shared" ref="AB48:AB87" si="35">COUNTA(I48,K48,M48,O48)</f>
        <v>0</v>
      </c>
      <c r="AC48" s="4" t="str">
        <f t="shared" ref="AC48:AC87" si="36">IF(P48="","",IF(P48&lt;25,18,P48-MOD(P48,5)))</f>
        <v/>
      </c>
      <c r="AD48" s="4">
        <v>5</v>
      </c>
      <c r="AE48" s="4" t="str">
        <f t="shared" ref="AE48:AE87" si="37">F48&amp;" "&amp;G48</f>
        <v xml:space="preserve"> </v>
      </c>
      <c r="AF48" s="4" t="str">
        <f t="shared" ref="AF48:AF87" si="38">T48&amp;"  "&amp;U48</f>
        <v xml:space="preserve">  </v>
      </c>
      <c r="AG48" s="4" t="str">
        <f>P48</f>
        <v/>
      </c>
      <c r="AH48" s="4" t="str">
        <f t="shared" ref="AH48:AH87" si="39">IF(H48="","",VLOOKUP(H48,$V$6:$W$12,2,0))</f>
        <v/>
      </c>
      <c r="AI48" s="4" t="str">
        <f t="shared" ref="AI48:AI87" si="40">IF(J48="","",VLOOKUP(J48,$V$6:$W$12,2,0))</f>
        <v/>
      </c>
      <c r="AJ48" s="4" t="str">
        <f>IF(L48="","",VLOOKUP(L48,$V$6:$W$12,2,0))</f>
        <v/>
      </c>
      <c r="AK48" s="4" t="str">
        <f>IF(N48="","",VLOOKUP(N48,$V$6:$W$12,2,0))</f>
        <v/>
      </c>
      <c r="AL48" s="4" t="str">
        <f>IF(H48="","",VALUE(LEFT(H48,4)))</f>
        <v/>
      </c>
      <c r="AM48" s="4" t="str">
        <f>IF(J48="","",VALUE(LEFT(J48,4)))</f>
        <v/>
      </c>
      <c r="AN48" s="4" t="str">
        <f>IF(L48="","",VALUE(LEFT(L48,4)))</f>
        <v/>
      </c>
      <c r="AO48" s="4" t="str">
        <f>IF(N48="","",VALUE(LEFT(N48,4)))</f>
        <v/>
      </c>
      <c r="AP48" s="4">
        <f t="shared" ref="AP48:AP87" si="41">IF(C48="100歳",1,0)</f>
        <v>0</v>
      </c>
      <c r="AQ48" s="4" t="str">
        <f>IF(I48="","999:99.99"," "&amp;LEFT(RIGHT("  "&amp;TEXT(I48,"0.00"),8),3)&amp;":"&amp;RIGHT(TEXT(I48,"0.00"),5))</f>
        <v>999:99.99</v>
      </c>
      <c r="AR48" s="4" t="str">
        <f>IF(K48="","999:99.99"," "&amp;LEFT(RIGHT("  "&amp;TEXT(K48,"0.00"),8),3)&amp;":"&amp;RIGHT(TEXT(K48,"0.00"),5))</f>
        <v>999:99.99</v>
      </c>
      <c r="AS48" s="4" t="str">
        <f>IF(M48="","999:99.99"," "&amp;LEFT(RIGHT("  "&amp;TEXT(M48,"0.00"),8),3)&amp;":"&amp;RIGHT(TEXT(M48,"0.00"),5))</f>
        <v>999:99.99</v>
      </c>
      <c r="AT48" s="4" t="str">
        <f>IF(O48="","999:99.99"," "&amp;LEFT(RIGHT("  "&amp;TEXT(O48,"0.00"),8),3)&amp;":"&amp;RIGHT(TEXT(O48,"0.00"),5))</f>
        <v>999:99.99</v>
      </c>
      <c r="AU48" s="4" t="str">
        <f t="shared" si="27"/>
        <v/>
      </c>
      <c r="AV48" s="4" t="str">
        <f t="shared" si="28"/>
        <v/>
      </c>
    </row>
    <row r="49" spans="1:48" ht="16.5" customHeight="1">
      <c r="A49" s="7" t="str">
        <f t="shared" ref="A49:A87" si="42">IF(B49="","",A48+1)</f>
        <v/>
      </c>
      <c r="B49" s="84"/>
      <c r="C49" s="85"/>
      <c r="D49" s="86"/>
      <c r="E49" s="86"/>
      <c r="F49" s="86"/>
      <c r="G49" s="86"/>
      <c r="H49" s="127"/>
      <c r="I49" s="114"/>
      <c r="J49" s="127"/>
      <c r="K49" s="114"/>
      <c r="L49" s="127"/>
      <c r="M49" s="114"/>
      <c r="N49" s="127"/>
      <c r="O49" s="114"/>
      <c r="P49" s="7" t="str">
        <f>IF(B49="","",YEAR(申込書!$C$60)-YEAR(申込一覧表!B49))</f>
        <v/>
      </c>
      <c r="Q49" s="11"/>
      <c r="R49" s="12">
        <f t="shared" si="29"/>
        <v>0</v>
      </c>
      <c r="S49" s="12">
        <f t="shared" si="30"/>
        <v>0</v>
      </c>
      <c r="T49" s="4" t="str">
        <f t="shared" si="31"/>
        <v/>
      </c>
      <c r="U49" s="4" t="str">
        <f t="shared" si="32"/>
        <v/>
      </c>
      <c r="V49" s="6">
        <f t="shared" ref="V49:V87" si="43">V48+IF(AA49="",0,1)</f>
        <v>0</v>
      </c>
      <c r="W49" s="6" t="str">
        <f t="shared" ref="W49:W87" si="44">IF(AA49="","",V49)</f>
        <v/>
      </c>
      <c r="X49" s="4">
        <f t="shared" si="33"/>
        <v>0</v>
      </c>
      <c r="Y49" s="4">
        <f t="shared" si="12"/>
        <v>0</v>
      </c>
      <c r="Z49" s="4" t="str">
        <f t="shared" si="13"/>
        <v/>
      </c>
      <c r="AA49" s="4" t="str">
        <f t="shared" si="34"/>
        <v/>
      </c>
      <c r="AB49" s="12">
        <f t="shared" si="35"/>
        <v>0</v>
      </c>
      <c r="AC49" s="4" t="str">
        <f t="shared" si="36"/>
        <v/>
      </c>
      <c r="AD49" s="4">
        <v>5</v>
      </c>
      <c r="AE49" s="4" t="str">
        <f t="shared" si="37"/>
        <v xml:space="preserve"> </v>
      </c>
      <c r="AF49" s="4" t="str">
        <f t="shared" si="38"/>
        <v xml:space="preserve">  </v>
      </c>
      <c r="AG49" s="4" t="str">
        <f t="shared" ref="AG49:AG87" si="45">P49</f>
        <v/>
      </c>
      <c r="AH49" s="4" t="str">
        <f t="shared" si="39"/>
        <v/>
      </c>
      <c r="AI49" s="4" t="str">
        <f t="shared" si="40"/>
        <v/>
      </c>
      <c r="AJ49" s="4" t="str">
        <f t="shared" ref="AJ49:AJ87" si="46">IF(L49="","",VLOOKUP(L49,$V$6:$W$12,2,0))</f>
        <v/>
      </c>
      <c r="AK49" s="4" t="str">
        <f t="shared" ref="AK49:AK87" si="47">IF(N49="","",VLOOKUP(N49,$V$6:$W$12,2,0))</f>
        <v/>
      </c>
      <c r="AL49" s="4" t="str">
        <f t="shared" ref="AL49:AL86" si="48">IF(H49="","",VALUE(LEFT(H49,4)))</f>
        <v/>
      </c>
      <c r="AM49" s="4" t="str">
        <f t="shared" ref="AM49:AM86" si="49">IF(J49="","",VALUE(LEFT(J49,4)))</f>
        <v/>
      </c>
      <c r="AN49" s="4" t="str">
        <f t="shared" ref="AN49:AN86" si="50">IF(L49="","",VALUE(LEFT(L49,4)))</f>
        <v/>
      </c>
      <c r="AO49" s="4" t="str">
        <f t="shared" ref="AO49:AO86" si="51">IF(N49="","",VALUE(LEFT(N49,4)))</f>
        <v/>
      </c>
      <c r="AP49" s="4">
        <f t="shared" si="41"/>
        <v>0</v>
      </c>
      <c r="AQ49" s="4" t="str">
        <f t="shared" ref="AQ49:AQ87" si="52">IF(I49="","999:99.99"," "&amp;LEFT(RIGHT("  "&amp;TEXT(I49,"0.00"),8),3)&amp;":"&amp;RIGHT(TEXT(I49,"0.00"),5))</f>
        <v>999:99.99</v>
      </c>
      <c r="AR49" s="4" t="str">
        <f t="shared" ref="AR49:AR87" si="53">IF(K49="","999:99.99"," "&amp;LEFT(RIGHT("  "&amp;TEXT(K49,"0.00"),8),3)&amp;":"&amp;RIGHT(TEXT(K49,"0.00"),5))</f>
        <v>999:99.99</v>
      </c>
      <c r="AS49" s="4" t="str">
        <f t="shared" ref="AS49:AS87" si="54">IF(M49="","999:99.99"," "&amp;LEFT(RIGHT("  "&amp;TEXT(M49,"0.00"),8),3)&amp;":"&amp;RIGHT(TEXT(M49,"0.00"),5))</f>
        <v>999:99.99</v>
      </c>
      <c r="AT49" s="4" t="str">
        <f t="shared" ref="AT49:AT87" si="55">IF(O49="","999:99.99"," "&amp;LEFT(RIGHT("  "&amp;TEXT(O49,"0.00"),8),3)&amp;":"&amp;RIGHT(TEXT(O49,"0.00"),5))</f>
        <v>999:99.99</v>
      </c>
      <c r="AU49" s="4" t="str">
        <f t="shared" si="27"/>
        <v/>
      </c>
      <c r="AV49" s="4" t="str">
        <f t="shared" si="28"/>
        <v/>
      </c>
    </row>
    <row r="50" spans="1:48" ht="16.5" customHeight="1">
      <c r="A50" s="7" t="str">
        <f t="shared" si="42"/>
        <v/>
      </c>
      <c r="B50" s="84"/>
      <c r="C50" s="85"/>
      <c r="D50" s="86"/>
      <c r="E50" s="86"/>
      <c r="F50" s="86"/>
      <c r="G50" s="86"/>
      <c r="H50" s="127"/>
      <c r="I50" s="114"/>
      <c r="J50" s="127"/>
      <c r="K50" s="114"/>
      <c r="L50" s="127"/>
      <c r="M50" s="114"/>
      <c r="N50" s="127"/>
      <c r="O50" s="114"/>
      <c r="P50" s="7" t="str">
        <f>IF(B50="","",YEAR(申込書!$C$60)-YEAR(申込一覧表!B50))</f>
        <v/>
      </c>
      <c r="Q50" s="11"/>
      <c r="R50" s="12">
        <f t="shared" si="29"/>
        <v>0</v>
      </c>
      <c r="S50" s="12">
        <f t="shared" si="30"/>
        <v>0</v>
      </c>
      <c r="T50" s="4" t="str">
        <f t="shared" si="31"/>
        <v/>
      </c>
      <c r="U50" s="4" t="str">
        <f t="shared" si="32"/>
        <v/>
      </c>
      <c r="V50" s="6">
        <f t="shared" si="43"/>
        <v>0</v>
      </c>
      <c r="W50" s="6" t="str">
        <f t="shared" si="44"/>
        <v/>
      </c>
      <c r="X50" s="4">
        <f t="shared" si="33"/>
        <v>0</v>
      </c>
      <c r="Y50" s="4">
        <f t="shared" si="12"/>
        <v>0</v>
      </c>
      <c r="Z50" s="4" t="str">
        <f t="shared" si="13"/>
        <v/>
      </c>
      <c r="AA50" s="4" t="str">
        <f t="shared" si="34"/>
        <v/>
      </c>
      <c r="AB50" s="12">
        <f t="shared" si="35"/>
        <v>0</v>
      </c>
      <c r="AC50" s="4" t="str">
        <f t="shared" si="36"/>
        <v/>
      </c>
      <c r="AD50" s="4">
        <v>5</v>
      </c>
      <c r="AE50" s="4" t="str">
        <f t="shared" si="37"/>
        <v xml:space="preserve"> </v>
      </c>
      <c r="AF50" s="4" t="str">
        <f t="shared" si="38"/>
        <v xml:space="preserve">  </v>
      </c>
      <c r="AG50" s="4" t="str">
        <f t="shared" si="45"/>
        <v/>
      </c>
      <c r="AH50" s="4" t="str">
        <f t="shared" si="39"/>
        <v/>
      </c>
      <c r="AI50" s="4" t="str">
        <f t="shared" si="40"/>
        <v/>
      </c>
      <c r="AJ50" s="4" t="str">
        <f t="shared" si="46"/>
        <v/>
      </c>
      <c r="AK50" s="4" t="str">
        <f t="shared" si="47"/>
        <v/>
      </c>
      <c r="AL50" s="4" t="str">
        <f t="shared" si="48"/>
        <v/>
      </c>
      <c r="AM50" s="4" t="str">
        <f t="shared" si="49"/>
        <v/>
      </c>
      <c r="AN50" s="4" t="str">
        <f t="shared" si="50"/>
        <v/>
      </c>
      <c r="AO50" s="4" t="str">
        <f t="shared" si="51"/>
        <v/>
      </c>
      <c r="AP50" s="4">
        <f t="shared" si="41"/>
        <v>0</v>
      </c>
      <c r="AQ50" s="4" t="str">
        <f t="shared" si="52"/>
        <v>999:99.99</v>
      </c>
      <c r="AR50" s="4" t="str">
        <f t="shared" si="53"/>
        <v>999:99.99</v>
      </c>
      <c r="AS50" s="4" t="str">
        <f t="shared" si="54"/>
        <v>999:99.99</v>
      </c>
      <c r="AT50" s="4" t="str">
        <f t="shared" si="55"/>
        <v>999:99.99</v>
      </c>
      <c r="AU50" s="4" t="str">
        <f t="shared" si="27"/>
        <v/>
      </c>
      <c r="AV50" s="4" t="str">
        <f t="shared" si="28"/>
        <v/>
      </c>
    </row>
    <row r="51" spans="1:48" ht="16.5" customHeight="1">
      <c r="A51" s="7" t="str">
        <f t="shared" si="42"/>
        <v/>
      </c>
      <c r="B51" s="84"/>
      <c r="C51" s="85"/>
      <c r="D51" s="86"/>
      <c r="E51" s="86"/>
      <c r="F51" s="86"/>
      <c r="G51" s="86"/>
      <c r="H51" s="127"/>
      <c r="I51" s="114"/>
      <c r="J51" s="127"/>
      <c r="K51" s="114"/>
      <c r="L51" s="127"/>
      <c r="M51" s="114"/>
      <c r="N51" s="127"/>
      <c r="O51" s="114"/>
      <c r="P51" s="7" t="str">
        <f>IF(B51="","",YEAR(申込書!$C$60)-YEAR(申込一覧表!B51))</f>
        <v/>
      </c>
      <c r="Q51" s="11"/>
      <c r="R51" s="12">
        <f t="shared" si="29"/>
        <v>0</v>
      </c>
      <c r="S51" s="12">
        <f t="shared" si="30"/>
        <v>0</v>
      </c>
      <c r="T51" s="4" t="str">
        <f t="shared" si="31"/>
        <v/>
      </c>
      <c r="U51" s="4" t="str">
        <f t="shared" si="32"/>
        <v/>
      </c>
      <c r="V51" s="6">
        <f t="shared" si="43"/>
        <v>0</v>
      </c>
      <c r="W51" s="6" t="str">
        <f t="shared" si="44"/>
        <v/>
      </c>
      <c r="X51" s="4">
        <f t="shared" si="33"/>
        <v>0</v>
      </c>
      <c r="Y51" s="4">
        <f t="shared" si="12"/>
        <v>0</v>
      </c>
      <c r="Z51" s="4" t="str">
        <f t="shared" si="13"/>
        <v/>
      </c>
      <c r="AA51" s="4" t="str">
        <f t="shared" si="34"/>
        <v/>
      </c>
      <c r="AB51" s="12">
        <f t="shared" si="35"/>
        <v>0</v>
      </c>
      <c r="AC51" s="4" t="str">
        <f t="shared" si="36"/>
        <v/>
      </c>
      <c r="AD51" s="4">
        <v>5</v>
      </c>
      <c r="AE51" s="4" t="str">
        <f t="shared" si="37"/>
        <v xml:space="preserve"> </v>
      </c>
      <c r="AF51" s="4" t="str">
        <f t="shared" si="38"/>
        <v xml:space="preserve">  </v>
      </c>
      <c r="AG51" s="4" t="str">
        <f t="shared" si="45"/>
        <v/>
      </c>
      <c r="AH51" s="4" t="str">
        <f t="shared" si="39"/>
        <v/>
      </c>
      <c r="AI51" s="4" t="str">
        <f t="shared" si="40"/>
        <v/>
      </c>
      <c r="AJ51" s="4" t="str">
        <f t="shared" si="46"/>
        <v/>
      </c>
      <c r="AK51" s="4" t="str">
        <f t="shared" si="47"/>
        <v/>
      </c>
      <c r="AL51" s="4" t="str">
        <f t="shared" si="48"/>
        <v/>
      </c>
      <c r="AM51" s="4" t="str">
        <f t="shared" si="49"/>
        <v/>
      </c>
      <c r="AN51" s="4" t="str">
        <f t="shared" si="50"/>
        <v/>
      </c>
      <c r="AO51" s="4" t="str">
        <f t="shared" si="51"/>
        <v/>
      </c>
      <c r="AP51" s="4">
        <f t="shared" si="41"/>
        <v>0</v>
      </c>
      <c r="AQ51" s="4" t="str">
        <f t="shared" si="52"/>
        <v>999:99.99</v>
      </c>
      <c r="AR51" s="4" t="str">
        <f t="shared" si="53"/>
        <v>999:99.99</v>
      </c>
      <c r="AS51" s="4" t="str">
        <f t="shared" si="54"/>
        <v>999:99.99</v>
      </c>
      <c r="AT51" s="4" t="str">
        <f t="shared" si="55"/>
        <v>999:99.99</v>
      </c>
      <c r="AU51" s="4" t="str">
        <f t="shared" si="27"/>
        <v/>
      </c>
      <c r="AV51" s="4" t="str">
        <f t="shared" si="28"/>
        <v/>
      </c>
    </row>
    <row r="52" spans="1:48" ht="16.5" customHeight="1">
      <c r="A52" s="7" t="str">
        <f t="shared" si="42"/>
        <v/>
      </c>
      <c r="B52" s="84"/>
      <c r="C52" s="85"/>
      <c r="D52" s="86"/>
      <c r="E52" s="86"/>
      <c r="F52" s="86"/>
      <c r="G52" s="86"/>
      <c r="H52" s="127"/>
      <c r="I52" s="114"/>
      <c r="J52" s="127"/>
      <c r="K52" s="114"/>
      <c r="L52" s="127"/>
      <c r="M52" s="114"/>
      <c r="N52" s="127"/>
      <c r="O52" s="114"/>
      <c r="P52" s="7" t="str">
        <f>IF(B52="","",YEAR(申込書!$C$60)-YEAR(申込一覧表!B52))</f>
        <v/>
      </c>
      <c r="Q52" s="11"/>
      <c r="R52" s="12">
        <f t="shared" si="29"/>
        <v>0</v>
      </c>
      <c r="S52" s="12">
        <f t="shared" si="30"/>
        <v>0</v>
      </c>
      <c r="T52" s="4" t="str">
        <f t="shared" si="31"/>
        <v/>
      </c>
      <c r="U52" s="4" t="str">
        <f t="shared" si="32"/>
        <v/>
      </c>
      <c r="V52" s="6">
        <f t="shared" si="43"/>
        <v>0</v>
      </c>
      <c r="W52" s="6" t="str">
        <f t="shared" si="44"/>
        <v/>
      </c>
      <c r="X52" s="4">
        <f t="shared" si="33"/>
        <v>0</v>
      </c>
      <c r="Y52" s="4">
        <f t="shared" si="12"/>
        <v>0</v>
      </c>
      <c r="Z52" s="4" t="str">
        <f t="shared" si="13"/>
        <v/>
      </c>
      <c r="AA52" s="4" t="str">
        <f t="shared" si="34"/>
        <v/>
      </c>
      <c r="AB52" s="12">
        <f t="shared" si="35"/>
        <v>0</v>
      </c>
      <c r="AC52" s="4" t="str">
        <f t="shared" si="36"/>
        <v/>
      </c>
      <c r="AD52" s="4">
        <v>5</v>
      </c>
      <c r="AE52" s="4" t="str">
        <f t="shared" si="37"/>
        <v xml:space="preserve"> </v>
      </c>
      <c r="AF52" s="4" t="str">
        <f t="shared" si="38"/>
        <v xml:space="preserve">  </v>
      </c>
      <c r="AG52" s="4" t="str">
        <f t="shared" si="45"/>
        <v/>
      </c>
      <c r="AH52" s="4" t="str">
        <f t="shared" si="39"/>
        <v/>
      </c>
      <c r="AI52" s="4" t="str">
        <f t="shared" si="40"/>
        <v/>
      </c>
      <c r="AJ52" s="4" t="str">
        <f t="shared" si="46"/>
        <v/>
      </c>
      <c r="AK52" s="4" t="str">
        <f t="shared" si="47"/>
        <v/>
      </c>
      <c r="AL52" s="4" t="str">
        <f t="shared" si="48"/>
        <v/>
      </c>
      <c r="AM52" s="4" t="str">
        <f t="shared" si="49"/>
        <v/>
      </c>
      <c r="AN52" s="4" t="str">
        <f t="shared" si="50"/>
        <v/>
      </c>
      <c r="AO52" s="4" t="str">
        <f t="shared" si="51"/>
        <v/>
      </c>
      <c r="AP52" s="4">
        <f t="shared" si="41"/>
        <v>0</v>
      </c>
      <c r="AQ52" s="4" t="str">
        <f t="shared" si="52"/>
        <v>999:99.99</v>
      </c>
      <c r="AR52" s="4" t="str">
        <f t="shared" si="53"/>
        <v>999:99.99</v>
      </c>
      <c r="AS52" s="4" t="str">
        <f t="shared" si="54"/>
        <v>999:99.99</v>
      </c>
      <c r="AT52" s="4" t="str">
        <f t="shared" si="55"/>
        <v>999:99.99</v>
      </c>
      <c r="AU52" s="4" t="str">
        <f t="shared" si="27"/>
        <v/>
      </c>
      <c r="AV52" s="4" t="str">
        <f t="shared" si="28"/>
        <v/>
      </c>
    </row>
    <row r="53" spans="1:48" ht="16.5" customHeight="1">
      <c r="A53" s="7" t="str">
        <f t="shared" si="42"/>
        <v/>
      </c>
      <c r="B53" s="84"/>
      <c r="C53" s="85"/>
      <c r="D53" s="86"/>
      <c r="E53" s="86"/>
      <c r="F53" s="86"/>
      <c r="G53" s="86"/>
      <c r="H53" s="127"/>
      <c r="I53" s="114"/>
      <c r="J53" s="127"/>
      <c r="K53" s="114"/>
      <c r="L53" s="127"/>
      <c r="M53" s="114"/>
      <c r="N53" s="127"/>
      <c r="O53" s="114"/>
      <c r="P53" s="7" t="str">
        <f>IF(B53="","",YEAR(申込書!$C$60)-YEAR(申込一覧表!B53))</f>
        <v/>
      </c>
      <c r="Q53" s="11"/>
      <c r="R53" s="12">
        <f t="shared" si="29"/>
        <v>0</v>
      </c>
      <c r="S53" s="12">
        <f t="shared" si="30"/>
        <v>0</v>
      </c>
      <c r="T53" s="4" t="str">
        <f t="shared" si="31"/>
        <v/>
      </c>
      <c r="U53" s="4" t="str">
        <f t="shared" si="32"/>
        <v/>
      </c>
      <c r="V53" s="6">
        <f t="shared" si="43"/>
        <v>0</v>
      </c>
      <c r="W53" s="6" t="str">
        <f t="shared" si="44"/>
        <v/>
      </c>
      <c r="X53" s="4">
        <f t="shared" si="33"/>
        <v>0</v>
      </c>
      <c r="Y53" s="4">
        <f t="shared" si="12"/>
        <v>0</v>
      </c>
      <c r="Z53" s="4" t="str">
        <f t="shared" si="13"/>
        <v/>
      </c>
      <c r="AA53" s="4" t="str">
        <f t="shared" si="34"/>
        <v/>
      </c>
      <c r="AB53" s="12">
        <f t="shared" si="35"/>
        <v>0</v>
      </c>
      <c r="AC53" s="4" t="str">
        <f t="shared" si="36"/>
        <v/>
      </c>
      <c r="AD53" s="4">
        <v>5</v>
      </c>
      <c r="AE53" s="4" t="str">
        <f t="shared" si="37"/>
        <v xml:space="preserve"> </v>
      </c>
      <c r="AF53" s="4" t="str">
        <f t="shared" si="38"/>
        <v xml:space="preserve">  </v>
      </c>
      <c r="AG53" s="4" t="str">
        <f t="shared" si="45"/>
        <v/>
      </c>
      <c r="AH53" s="4" t="str">
        <f t="shared" si="39"/>
        <v/>
      </c>
      <c r="AI53" s="4" t="str">
        <f t="shared" si="40"/>
        <v/>
      </c>
      <c r="AJ53" s="4" t="str">
        <f t="shared" si="46"/>
        <v/>
      </c>
      <c r="AK53" s="4" t="str">
        <f t="shared" si="47"/>
        <v/>
      </c>
      <c r="AL53" s="4" t="str">
        <f t="shared" si="48"/>
        <v/>
      </c>
      <c r="AM53" s="4" t="str">
        <f t="shared" si="49"/>
        <v/>
      </c>
      <c r="AN53" s="4" t="str">
        <f t="shared" si="50"/>
        <v/>
      </c>
      <c r="AO53" s="4" t="str">
        <f t="shared" si="51"/>
        <v/>
      </c>
      <c r="AP53" s="4">
        <f t="shared" si="41"/>
        <v>0</v>
      </c>
      <c r="AQ53" s="4" t="str">
        <f t="shared" si="52"/>
        <v>999:99.99</v>
      </c>
      <c r="AR53" s="4" t="str">
        <f t="shared" si="53"/>
        <v>999:99.99</v>
      </c>
      <c r="AS53" s="4" t="str">
        <f t="shared" si="54"/>
        <v>999:99.99</v>
      </c>
      <c r="AT53" s="4" t="str">
        <f t="shared" si="55"/>
        <v>999:99.99</v>
      </c>
      <c r="AU53" s="4" t="str">
        <f t="shared" si="27"/>
        <v/>
      </c>
      <c r="AV53" s="4" t="str">
        <f t="shared" si="28"/>
        <v/>
      </c>
    </row>
    <row r="54" spans="1:48" ht="16.5" customHeight="1">
      <c r="A54" s="7" t="str">
        <f t="shared" si="42"/>
        <v/>
      </c>
      <c r="B54" s="84"/>
      <c r="C54" s="85"/>
      <c r="D54" s="86"/>
      <c r="E54" s="86"/>
      <c r="F54" s="86"/>
      <c r="G54" s="86"/>
      <c r="H54" s="127"/>
      <c r="I54" s="114"/>
      <c r="J54" s="127"/>
      <c r="K54" s="114"/>
      <c r="L54" s="127"/>
      <c r="M54" s="114"/>
      <c r="N54" s="127"/>
      <c r="O54" s="114"/>
      <c r="P54" s="7" t="str">
        <f>IF(B54="","",YEAR(申込書!$C$60)-YEAR(申込一覧表!B54))</f>
        <v/>
      </c>
      <c r="Q54" s="11"/>
      <c r="R54" s="12">
        <f t="shared" si="29"/>
        <v>0</v>
      </c>
      <c r="S54" s="12">
        <f t="shared" si="30"/>
        <v>0</v>
      </c>
      <c r="T54" s="4" t="str">
        <f t="shared" si="31"/>
        <v/>
      </c>
      <c r="U54" s="4" t="str">
        <f t="shared" si="32"/>
        <v/>
      </c>
      <c r="V54" s="6">
        <f t="shared" si="43"/>
        <v>0</v>
      </c>
      <c r="W54" s="6" t="str">
        <f t="shared" si="44"/>
        <v/>
      </c>
      <c r="X54" s="4">
        <f t="shared" si="33"/>
        <v>0</v>
      </c>
      <c r="Y54" s="4">
        <f t="shared" si="12"/>
        <v>0</v>
      </c>
      <c r="Z54" s="4" t="str">
        <f t="shared" si="13"/>
        <v/>
      </c>
      <c r="AA54" s="4" t="str">
        <f t="shared" si="34"/>
        <v/>
      </c>
      <c r="AB54" s="12">
        <f t="shared" si="35"/>
        <v>0</v>
      </c>
      <c r="AC54" s="4" t="str">
        <f t="shared" si="36"/>
        <v/>
      </c>
      <c r="AD54" s="4">
        <v>5</v>
      </c>
      <c r="AE54" s="4" t="str">
        <f t="shared" si="37"/>
        <v xml:space="preserve"> </v>
      </c>
      <c r="AF54" s="4" t="str">
        <f t="shared" si="38"/>
        <v xml:space="preserve">  </v>
      </c>
      <c r="AG54" s="4" t="str">
        <f t="shared" si="45"/>
        <v/>
      </c>
      <c r="AH54" s="4" t="str">
        <f t="shared" si="39"/>
        <v/>
      </c>
      <c r="AI54" s="4" t="str">
        <f t="shared" si="40"/>
        <v/>
      </c>
      <c r="AJ54" s="4" t="str">
        <f t="shared" si="46"/>
        <v/>
      </c>
      <c r="AK54" s="4" t="str">
        <f t="shared" si="47"/>
        <v/>
      </c>
      <c r="AL54" s="4" t="str">
        <f t="shared" si="48"/>
        <v/>
      </c>
      <c r="AM54" s="4" t="str">
        <f t="shared" si="49"/>
        <v/>
      </c>
      <c r="AN54" s="4" t="str">
        <f t="shared" si="50"/>
        <v/>
      </c>
      <c r="AO54" s="4" t="str">
        <f t="shared" si="51"/>
        <v/>
      </c>
      <c r="AP54" s="4">
        <f t="shared" si="41"/>
        <v>0</v>
      </c>
      <c r="AQ54" s="4" t="str">
        <f t="shared" si="52"/>
        <v>999:99.99</v>
      </c>
      <c r="AR54" s="4" t="str">
        <f t="shared" si="53"/>
        <v>999:99.99</v>
      </c>
      <c r="AS54" s="4" t="str">
        <f t="shared" si="54"/>
        <v>999:99.99</v>
      </c>
      <c r="AT54" s="4" t="str">
        <f t="shared" si="55"/>
        <v>999:99.99</v>
      </c>
      <c r="AU54" s="4" t="str">
        <f t="shared" si="27"/>
        <v/>
      </c>
      <c r="AV54" s="4" t="str">
        <f t="shared" si="28"/>
        <v/>
      </c>
    </row>
    <row r="55" spans="1:48" ht="16.5" customHeight="1">
      <c r="A55" s="7" t="str">
        <f t="shared" si="42"/>
        <v/>
      </c>
      <c r="B55" s="84"/>
      <c r="C55" s="85"/>
      <c r="D55" s="86"/>
      <c r="E55" s="86"/>
      <c r="F55" s="86"/>
      <c r="G55" s="86"/>
      <c r="H55" s="127"/>
      <c r="I55" s="114"/>
      <c r="J55" s="127"/>
      <c r="K55" s="114"/>
      <c r="L55" s="127"/>
      <c r="M55" s="114"/>
      <c r="N55" s="127"/>
      <c r="O55" s="114"/>
      <c r="P55" s="7" t="str">
        <f>IF(B55="","",YEAR(申込書!$C$60)-YEAR(申込一覧表!B55))</f>
        <v/>
      </c>
      <c r="Q55" s="11"/>
      <c r="R55" s="12">
        <f t="shared" si="29"/>
        <v>0</v>
      </c>
      <c r="S55" s="12">
        <f t="shared" si="30"/>
        <v>0</v>
      </c>
      <c r="T55" s="4" t="str">
        <f t="shared" si="31"/>
        <v/>
      </c>
      <c r="U55" s="4" t="str">
        <f t="shared" si="32"/>
        <v/>
      </c>
      <c r="V55" s="6">
        <f t="shared" si="43"/>
        <v>0</v>
      </c>
      <c r="W55" s="6" t="str">
        <f t="shared" si="44"/>
        <v/>
      </c>
      <c r="X55" s="4">
        <f t="shared" si="33"/>
        <v>0</v>
      </c>
      <c r="Y55" s="4">
        <f t="shared" si="12"/>
        <v>0</v>
      </c>
      <c r="Z55" s="4" t="str">
        <f t="shared" si="13"/>
        <v/>
      </c>
      <c r="AA55" s="4" t="str">
        <f t="shared" si="34"/>
        <v/>
      </c>
      <c r="AB55" s="12">
        <f t="shared" si="35"/>
        <v>0</v>
      </c>
      <c r="AC55" s="4" t="str">
        <f t="shared" si="36"/>
        <v/>
      </c>
      <c r="AD55" s="4">
        <v>5</v>
      </c>
      <c r="AE55" s="4" t="str">
        <f t="shared" si="37"/>
        <v xml:space="preserve"> </v>
      </c>
      <c r="AF55" s="4" t="str">
        <f t="shared" si="38"/>
        <v xml:space="preserve">  </v>
      </c>
      <c r="AG55" s="4" t="str">
        <f t="shared" si="45"/>
        <v/>
      </c>
      <c r="AH55" s="4" t="str">
        <f t="shared" si="39"/>
        <v/>
      </c>
      <c r="AI55" s="4" t="str">
        <f t="shared" si="40"/>
        <v/>
      </c>
      <c r="AJ55" s="4" t="str">
        <f t="shared" si="46"/>
        <v/>
      </c>
      <c r="AK55" s="4" t="str">
        <f t="shared" si="47"/>
        <v/>
      </c>
      <c r="AL55" s="4" t="str">
        <f t="shared" si="48"/>
        <v/>
      </c>
      <c r="AM55" s="4" t="str">
        <f t="shared" si="49"/>
        <v/>
      </c>
      <c r="AN55" s="4" t="str">
        <f t="shared" si="50"/>
        <v/>
      </c>
      <c r="AO55" s="4" t="str">
        <f t="shared" si="51"/>
        <v/>
      </c>
      <c r="AP55" s="4">
        <f t="shared" si="41"/>
        <v>0</v>
      </c>
      <c r="AQ55" s="4" t="str">
        <f t="shared" si="52"/>
        <v>999:99.99</v>
      </c>
      <c r="AR55" s="4" t="str">
        <f t="shared" si="53"/>
        <v>999:99.99</v>
      </c>
      <c r="AS55" s="4" t="str">
        <f t="shared" si="54"/>
        <v>999:99.99</v>
      </c>
      <c r="AT55" s="4" t="str">
        <f t="shared" si="55"/>
        <v>999:99.99</v>
      </c>
      <c r="AU55" s="4" t="str">
        <f t="shared" si="27"/>
        <v/>
      </c>
      <c r="AV55" s="4" t="str">
        <f t="shared" si="28"/>
        <v/>
      </c>
    </row>
    <row r="56" spans="1:48" ht="16.5" customHeight="1">
      <c r="A56" s="7" t="str">
        <f t="shared" si="42"/>
        <v/>
      </c>
      <c r="B56" s="84"/>
      <c r="C56" s="85"/>
      <c r="D56" s="86"/>
      <c r="E56" s="86"/>
      <c r="F56" s="86"/>
      <c r="G56" s="86"/>
      <c r="H56" s="127"/>
      <c r="I56" s="114"/>
      <c r="J56" s="127"/>
      <c r="K56" s="114"/>
      <c r="L56" s="127"/>
      <c r="M56" s="114"/>
      <c r="N56" s="127"/>
      <c r="O56" s="114"/>
      <c r="P56" s="7" t="str">
        <f>IF(B56="","",YEAR(申込書!$C$60)-YEAR(申込一覧表!B56))</f>
        <v/>
      </c>
      <c r="Q56" s="11"/>
      <c r="R56" s="12">
        <f t="shared" si="29"/>
        <v>0</v>
      </c>
      <c r="S56" s="12">
        <f t="shared" si="30"/>
        <v>0</v>
      </c>
      <c r="T56" s="4" t="str">
        <f t="shared" si="31"/>
        <v/>
      </c>
      <c r="U56" s="4" t="str">
        <f t="shared" si="32"/>
        <v/>
      </c>
      <c r="V56" s="6">
        <f t="shared" si="43"/>
        <v>0</v>
      </c>
      <c r="W56" s="6" t="str">
        <f t="shared" si="44"/>
        <v/>
      </c>
      <c r="X56" s="4">
        <f t="shared" si="33"/>
        <v>0</v>
      </c>
      <c r="Y56" s="4">
        <f t="shared" si="12"/>
        <v>0</v>
      </c>
      <c r="Z56" s="4" t="str">
        <f t="shared" si="13"/>
        <v/>
      </c>
      <c r="AA56" s="4" t="str">
        <f t="shared" si="34"/>
        <v/>
      </c>
      <c r="AB56" s="12">
        <f t="shared" si="35"/>
        <v>0</v>
      </c>
      <c r="AC56" s="4" t="str">
        <f t="shared" si="36"/>
        <v/>
      </c>
      <c r="AD56" s="4">
        <v>5</v>
      </c>
      <c r="AE56" s="4" t="str">
        <f t="shared" si="37"/>
        <v xml:space="preserve"> </v>
      </c>
      <c r="AF56" s="4" t="str">
        <f t="shared" si="38"/>
        <v xml:space="preserve">  </v>
      </c>
      <c r="AG56" s="4" t="str">
        <f t="shared" si="45"/>
        <v/>
      </c>
      <c r="AH56" s="4" t="str">
        <f t="shared" si="39"/>
        <v/>
      </c>
      <c r="AI56" s="4" t="str">
        <f t="shared" si="40"/>
        <v/>
      </c>
      <c r="AJ56" s="4" t="str">
        <f t="shared" si="46"/>
        <v/>
      </c>
      <c r="AK56" s="4" t="str">
        <f t="shared" si="47"/>
        <v/>
      </c>
      <c r="AL56" s="4" t="str">
        <f t="shared" si="48"/>
        <v/>
      </c>
      <c r="AM56" s="4" t="str">
        <f t="shared" si="49"/>
        <v/>
      </c>
      <c r="AN56" s="4" t="str">
        <f t="shared" si="50"/>
        <v/>
      </c>
      <c r="AO56" s="4" t="str">
        <f t="shared" si="51"/>
        <v/>
      </c>
      <c r="AP56" s="4">
        <f t="shared" si="41"/>
        <v>0</v>
      </c>
      <c r="AQ56" s="4" t="str">
        <f t="shared" si="52"/>
        <v>999:99.99</v>
      </c>
      <c r="AR56" s="4" t="str">
        <f t="shared" si="53"/>
        <v>999:99.99</v>
      </c>
      <c r="AS56" s="4" t="str">
        <f t="shared" si="54"/>
        <v>999:99.99</v>
      </c>
      <c r="AT56" s="4" t="str">
        <f t="shared" si="55"/>
        <v>999:99.99</v>
      </c>
      <c r="AU56" s="4" t="str">
        <f t="shared" si="27"/>
        <v/>
      </c>
      <c r="AV56" s="4" t="str">
        <f t="shared" si="28"/>
        <v/>
      </c>
    </row>
    <row r="57" spans="1:48" ht="16.5" customHeight="1">
      <c r="A57" s="7" t="str">
        <f t="shared" si="42"/>
        <v/>
      </c>
      <c r="B57" s="84"/>
      <c r="C57" s="85"/>
      <c r="D57" s="86"/>
      <c r="E57" s="86"/>
      <c r="F57" s="86"/>
      <c r="G57" s="86"/>
      <c r="H57" s="127"/>
      <c r="I57" s="114"/>
      <c r="J57" s="127"/>
      <c r="K57" s="114"/>
      <c r="L57" s="127"/>
      <c r="M57" s="114"/>
      <c r="N57" s="127"/>
      <c r="O57" s="114"/>
      <c r="P57" s="7" t="str">
        <f>IF(B57="","",YEAR(申込書!$C$60)-YEAR(申込一覧表!B57))</f>
        <v/>
      </c>
      <c r="Q57" s="11"/>
      <c r="R57" s="12">
        <f t="shared" si="29"/>
        <v>0</v>
      </c>
      <c r="S57" s="12">
        <f t="shared" si="30"/>
        <v>0</v>
      </c>
      <c r="T57" s="4" t="str">
        <f t="shared" si="31"/>
        <v/>
      </c>
      <c r="U57" s="4" t="str">
        <f t="shared" si="32"/>
        <v/>
      </c>
      <c r="V57" s="6">
        <f t="shared" si="43"/>
        <v>0</v>
      </c>
      <c r="W57" s="6" t="str">
        <f t="shared" si="44"/>
        <v/>
      </c>
      <c r="X57" s="4">
        <f t="shared" si="33"/>
        <v>0</v>
      </c>
      <c r="Y57" s="4">
        <f t="shared" si="12"/>
        <v>0</v>
      </c>
      <c r="Z57" s="4" t="str">
        <f t="shared" si="13"/>
        <v/>
      </c>
      <c r="AA57" s="4" t="str">
        <f t="shared" si="34"/>
        <v/>
      </c>
      <c r="AB57" s="12">
        <f t="shared" si="35"/>
        <v>0</v>
      </c>
      <c r="AC57" s="4" t="str">
        <f t="shared" si="36"/>
        <v/>
      </c>
      <c r="AD57" s="4">
        <v>5</v>
      </c>
      <c r="AE57" s="4" t="str">
        <f t="shared" si="37"/>
        <v xml:space="preserve"> </v>
      </c>
      <c r="AF57" s="4" t="str">
        <f t="shared" si="38"/>
        <v xml:space="preserve">  </v>
      </c>
      <c r="AG57" s="4" t="str">
        <f t="shared" si="45"/>
        <v/>
      </c>
      <c r="AH57" s="4" t="str">
        <f t="shared" si="39"/>
        <v/>
      </c>
      <c r="AI57" s="4" t="str">
        <f t="shared" si="40"/>
        <v/>
      </c>
      <c r="AJ57" s="4" t="str">
        <f t="shared" si="46"/>
        <v/>
      </c>
      <c r="AK57" s="4" t="str">
        <f t="shared" si="47"/>
        <v/>
      </c>
      <c r="AL57" s="4" t="str">
        <f t="shared" si="48"/>
        <v/>
      </c>
      <c r="AM57" s="4" t="str">
        <f t="shared" si="49"/>
        <v/>
      </c>
      <c r="AN57" s="4" t="str">
        <f t="shared" si="50"/>
        <v/>
      </c>
      <c r="AO57" s="4" t="str">
        <f t="shared" si="51"/>
        <v/>
      </c>
      <c r="AP57" s="4">
        <f t="shared" si="41"/>
        <v>0</v>
      </c>
      <c r="AQ57" s="4" t="str">
        <f t="shared" si="52"/>
        <v>999:99.99</v>
      </c>
      <c r="AR57" s="4" t="str">
        <f t="shared" si="53"/>
        <v>999:99.99</v>
      </c>
      <c r="AS57" s="4" t="str">
        <f t="shared" si="54"/>
        <v>999:99.99</v>
      </c>
      <c r="AT57" s="4" t="str">
        <f t="shared" si="55"/>
        <v>999:99.99</v>
      </c>
      <c r="AU57" s="4" t="str">
        <f t="shared" si="27"/>
        <v/>
      </c>
      <c r="AV57" s="4" t="str">
        <f t="shared" si="28"/>
        <v/>
      </c>
    </row>
    <row r="58" spans="1:48" ht="16.5" customHeight="1">
      <c r="A58" s="7" t="str">
        <f t="shared" si="42"/>
        <v/>
      </c>
      <c r="B58" s="84"/>
      <c r="C58" s="85"/>
      <c r="D58" s="86"/>
      <c r="E58" s="86"/>
      <c r="F58" s="86"/>
      <c r="G58" s="86"/>
      <c r="H58" s="127"/>
      <c r="I58" s="114"/>
      <c r="J58" s="127"/>
      <c r="K58" s="114"/>
      <c r="L58" s="127"/>
      <c r="M58" s="114"/>
      <c r="N58" s="127"/>
      <c r="O58" s="114"/>
      <c r="P58" s="7" t="str">
        <f>IF(B58="","",YEAR(申込書!$C$60)-YEAR(申込一覧表!B58))</f>
        <v/>
      </c>
      <c r="Q58" s="11"/>
      <c r="R58" s="12">
        <f t="shared" si="29"/>
        <v>0</v>
      </c>
      <c r="S58" s="12">
        <f t="shared" si="30"/>
        <v>0</v>
      </c>
      <c r="T58" s="4" t="str">
        <f t="shared" si="31"/>
        <v/>
      </c>
      <c r="U58" s="4" t="str">
        <f t="shared" si="32"/>
        <v/>
      </c>
      <c r="V58" s="6">
        <f t="shared" si="43"/>
        <v>0</v>
      </c>
      <c r="W58" s="6" t="str">
        <f t="shared" si="44"/>
        <v/>
      </c>
      <c r="X58" s="4">
        <f t="shared" si="33"/>
        <v>0</v>
      </c>
      <c r="Y58" s="4">
        <f t="shared" si="12"/>
        <v>0</v>
      </c>
      <c r="Z58" s="4" t="str">
        <f t="shared" si="13"/>
        <v/>
      </c>
      <c r="AA58" s="4" t="str">
        <f t="shared" si="34"/>
        <v/>
      </c>
      <c r="AB58" s="12">
        <f t="shared" si="35"/>
        <v>0</v>
      </c>
      <c r="AC58" s="4" t="str">
        <f t="shared" si="36"/>
        <v/>
      </c>
      <c r="AD58" s="4">
        <v>5</v>
      </c>
      <c r="AE58" s="4" t="str">
        <f t="shared" si="37"/>
        <v xml:space="preserve"> </v>
      </c>
      <c r="AF58" s="4" t="str">
        <f t="shared" si="38"/>
        <v xml:space="preserve">  </v>
      </c>
      <c r="AG58" s="4" t="str">
        <f t="shared" si="45"/>
        <v/>
      </c>
      <c r="AH58" s="4" t="str">
        <f t="shared" si="39"/>
        <v/>
      </c>
      <c r="AI58" s="4" t="str">
        <f t="shared" si="40"/>
        <v/>
      </c>
      <c r="AJ58" s="4" t="str">
        <f t="shared" si="46"/>
        <v/>
      </c>
      <c r="AK58" s="4" t="str">
        <f t="shared" si="47"/>
        <v/>
      </c>
      <c r="AL58" s="4" t="str">
        <f t="shared" si="48"/>
        <v/>
      </c>
      <c r="AM58" s="4" t="str">
        <f t="shared" si="49"/>
        <v/>
      </c>
      <c r="AN58" s="4" t="str">
        <f t="shared" si="50"/>
        <v/>
      </c>
      <c r="AO58" s="4" t="str">
        <f t="shared" si="51"/>
        <v/>
      </c>
      <c r="AP58" s="4">
        <f t="shared" si="41"/>
        <v>0</v>
      </c>
      <c r="AQ58" s="4" t="str">
        <f t="shared" si="52"/>
        <v>999:99.99</v>
      </c>
      <c r="AR58" s="4" t="str">
        <f t="shared" si="53"/>
        <v>999:99.99</v>
      </c>
      <c r="AS58" s="4" t="str">
        <f t="shared" si="54"/>
        <v>999:99.99</v>
      </c>
      <c r="AT58" s="4" t="str">
        <f t="shared" si="55"/>
        <v>999:99.99</v>
      </c>
      <c r="AU58" s="4" t="str">
        <f t="shared" si="27"/>
        <v/>
      </c>
      <c r="AV58" s="4" t="str">
        <f t="shared" si="28"/>
        <v/>
      </c>
    </row>
    <row r="59" spans="1:48" ht="16.5" customHeight="1">
      <c r="A59" s="7" t="str">
        <f t="shared" si="42"/>
        <v/>
      </c>
      <c r="B59" s="84"/>
      <c r="C59" s="85"/>
      <c r="D59" s="86"/>
      <c r="E59" s="86"/>
      <c r="F59" s="86"/>
      <c r="G59" s="86"/>
      <c r="H59" s="127"/>
      <c r="I59" s="114"/>
      <c r="J59" s="127"/>
      <c r="K59" s="114"/>
      <c r="L59" s="127"/>
      <c r="M59" s="114"/>
      <c r="N59" s="127"/>
      <c r="O59" s="114"/>
      <c r="P59" s="7" t="str">
        <f>IF(B59="","",YEAR(申込書!$C$60)-YEAR(申込一覧表!B59))</f>
        <v/>
      </c>
      <c r="Q59" s="11"/>
      <c r="R59" s="12">
        <f t="shared" si="29"/>
        <v>0</v>
      </c>
      <c r="S59" s="12">
        <f t="shared" si="30"/>
        <v>0</v>
      </c>
      <c r="T59" s="4" t="str">
        <f t="shared" si="31"/>
        <v/>
      </c>
      <c r="U59" s="4" t="str">
        <f t="shared" si="32"/>
        <v/>
      </c>
      <c r="V59" s="6">
        <f t="shared" si="43"/>
        <v>0</v>
      </c>
      <c r="W59" s="6" t="str">
        <f t="shared" si="44"/>
        <v/>
      </c>
      <c r="X59" s="4">
        <f t="shared" si="33"/>
        <v>0</v>
      </c>
      <c r="Y59" s="4">
        <f t="shared" si="12"/>
        <v>0</v>
      </c>
      <c r="Z59" s="4" t="str">
        <f t="shared" si="13"/>
        <v/>
      </c>
      <c r="AA59" s="4" t="str">
        <f t="shared" si="34"/>
        <v/>
      </c>
      <c r="AB59" s="12">
        <f t="shared" si="35"/>
        <v>0</v>
      </c>
      <c r="AC59" s="4" t="str">
        <f t="shared" si="36"/>
        <v/>
      </c>
      <c r="AD59" s="4">
        <v>5</v>
      </c>
      <c r="AE59" s="4" t="str">
        <f t="shared" si="37"/>
        <v xml:space="preserve"> </v>
      </c>
      <c r="AF59" s="4" t="str">
        <f t="shared" si="38"/>
        <v xml:space="preserve">  </v>
      </c>
      <c r="AG59" s="4" t="str">
        <f t="shared" si="45"/>
        <v/>
      </c>
      <c r="AH59" s="4" t="str">
        <f t="shared" si="39"/>
        <v/>
      </c>
      <c r="AI59" s="4" t="str">
        <f t="shared" si="40"/>
        <v/>
      </c>
      <c r="AJ59" s="4" t="str">
        <f t="shared" si="46"/>
        <v/>
      </c>
      <c r="AK59" s="4" t="str">
        <f t="shared" si="47"/>
        <v/>
      </c>
      <c r="AL59" s="4" t="str">
        <f t="shared" si="48"/>
        <v/>
      </c>
      <c r="AM59" s="4" t="str">
        <f t="shared" si="49"/>
        <v/>
      </c>
      <c r="AN59" s="4" t="str">
        <f t="shared" si="50"/>
        <v/>
      </c>
      <c r="AO59" s="4" t="str">
        <f t="shared" si="51"/>
        <v/>
      </c>
      <c r="AP59" s="4">
        <f t="shared" si="41"/>
        <v>0</v>
      </c>
      <c r="AQ59" s="4" t="str">
        <f t="shared" si="52"/>
        <v>999:99.99</v>
      </c>
      <c r="AR59" s="4" t="str">
        <f t="shared" si="53"/>
        <v>999:99.99</v>
      </c>
      <c r="AS59" s="4" t="str">
        <f t="shared" si="54"/>
        <v>999:99.99</v>
      </c>
      <c r="AT59" s="4" t="str">
        <f t="shared" si="55"/>
        <v>999:99.99</v>
      </c>
      <c r="AU59" s="4" t="str">
        <f t="shared" si="27"/>
        <v/>
      </c>
      <c r="AV59" s="4" t="str">
        <f t="shared" si="28"/>
        <v/>
      </c>
    </row>
    <row r="60" spans="1:48" ht="16.5" customHeight="1">
      <c r="A60" s="7" t="str">
        <f t="shared" si="42"/>
        <v/>
      </c>
      <c r="B60" s="84"/>
      <c r="C60" s="85"/>
      <c r="D60" s="86"/>
      <c r="E60" s="86"/>
      <c r="F60" s="86"/>
      <c r="G60" s="86"/>
      <c r="H60" s="127"/>
      <c r="I60" s="114"/>
      <c r="J60" s="127"/>
      <c r="K60" s="114"/>
      <c r="L60" s="127"/>
      <c r="M60" s="114"/>
      <c r="N60" s="127"/>
      <c r="O60" s="114"/>
      <c r="P60" s="7" t="str">
        <f>IF(B60="","",YEAR(申込書!$C$60)-YEAR(申込一覧表!B60))</f>
        <v/>
      </c>
      <c r="Q60" s="11"/>
      <c r="R60" s="12">
        <f t="shared" si="29"/>
        <v>0</v>
      </c>
      <c r="S60" s="12">
        <f t="shared" si="30"/>
        <v>0</v>
      </c>
      <c r="T60" s="4" t="str">
        <f t="shared" si="31"/>
        <v/>
      </c>
      <c r="U60" s="4" t="str">
        <f t="shared" si="32"/>
        <v/>
      </c>
      <c r="V60" s="6">
        <f t="shared" si="43"/>
        <v>0</v>
      </c>
      <c r="W60" s="6" t="str">
        <f t="shared" si="44"/>
        <v/>
      </c>
      <c r="X60" s="4">
        <f t="shared" si="33"/>
        <v>0</v>
      </c>
      <c r="Y60" s="4">
        <f t="shared" si="12"/>
        <v>0</v>
      </c>
      <c r="Z60" s="4" t="str">
        <f t="shared" si="13"/>
        <v/>
      </c>
      <c r="AA60" s="4" t="str">
        <f t="shared" si="34"/>
        <v/>
      </c>
      <c r="AB60" s="12">
        <f t="shared" si="35"/>
        <v>0</v>
      </c>
      <c r="AC60" s="4" t="str">
        <f t="shared" si="36"/>
        <v/>
      </c>
      <c r="AD60" s="4">
        <v>5</v>
      </c>
      <c r="AE60" s="4" t="str">
        <f t="shared" si="37"/>
        <v xml:space="preserve"> </v>
      </c>
      <c r="AF60" s="4" t="str">
        <f t="shared" si="38"/>
        <v xml:space="preserve">  </v>
      </c>
      <c r="AG60" s="4" t="str">
        <f t="shared" si="45"/>
        <v/>
      </c>
      <c r="AH60" s="4" t="str">
        <f t="shared" si="39"/>
        <v/>
      </c>
      <c r="AI60" s="4" t="str">
        <f t="shared" si="40"/>
        <v/>
      </c>
      <c r="AJ60" s="4" t="str">
        <f t="shared" si="46"/>
        <v/>
      </c>
      <c r="AK60" s="4" t="str">
        <f t="shared" si="47"/>
        <v/>
      </c>
      <c r="AL60" s="4" t="str">
        <f t="shared" si="48"/>
        <v/>
      </c>
      <c r="AM60" s="4" t="str">
        <f t="shared" si="49"/>
        <v/>
      </c>
      <c r="AN60" s="4" t="str">
        <f t="shared" si="50"/>
        <v/>
      </c>
      <c r="AO60" s="4" t="str">
        <f t="shared" si="51"/>
        <v/>
      </c>
      <c r="AP60" s="4">
        <f t="shared" si="41"/>
        <v>0</v>
      </c>
      <c r="AQ60" s="4" t="str">
        <f t="shared" si="52"/>
        <v>999:99.99</v>
      </c>
      <c r="AR60" s="4" t="str">
        <f t="shared" si="53"/>
        <v>999:99.99</v>
      </c>
      <c r="AS60" s="4" t="str">
        <f t="shared" si="54"/>
        <v>999:99.99</v>
      </c>
      <c r="AT60" s="4" t="str">
        <f t="shared" si="55"/>
        <v>999:99.99</v>
      </c>
      <c r="AU60" s="4" t="str">
        <f t="shared" si="27"/>
        <v/>
      </c>
      <c r="AV60" s="4" t="str">
        <f t="shared" si="28"/>
        <v/>
      </c>
    </row>
    <row r="61" spans="1:48" ht="16.5" customHeight="1">
      <c r="A61" s="7" t="str">
        <f t="shared" si="42"/>
        <v/>
      </c>
      <c r="B61" s="84"/>
      <c r="C61" s="85"/>
      <c r="D61" s="86"/>
      <c r="E61" s="86"/>
      <c r="F61" s="86"/>
      <c r="G61" s="86"/>
      <c r="H61" s="127"/>
      <c r="I61" s="114"/>
      <c r="J61" s="127"/>
      <c r="K61" s="114"/>
      <c r="L61" s="127"/>
      <c r="M61" s="114"/>
      <c r="N61" s="127"/>
      <c r="O61" s="114"/>
      <c r="P61" s="7" t="str">
        <f>IF(B61="","",YEAR(申込書!$C$60)-YEAR(申込一覧表!B61))</f>
        <v/>
      </c>
      <c r="Q61" s="11"/>
      <c r="R61" s="12">
        <f t="shared" si="29"/>
        <v>0</v>
      </c>
      <c r="S61" s="12">
        <f t="shared" si="30"/>
        <v>0</v>
      </c>
      <c r="T61" s="4" t="str">
        <f t="shared" si="31"/>
        <v/>
      </c>
      <c r="U61" s="4" t="str">
        <f t="shared" si="32"/>
        <v/>
      </c>
      <c r="V61" s="6">
        <f t="shared" si="43"/>
        <v>0</v>
      </c>
      <c r="W61" s="6" t="str">
        <f t="shared" si="44"/>
        <v/>
      </c>
      <c r="X61" s="4">
        <f t="shared" si="33"/>
        <v>0</v>
      </c>
      <c r="Y61" s="4">
        <f t="shared" si="12"/>
        <v>0</v>
      </c>
      <c r="Z61" s="4" t="str">
        <f t="shared" si="13"/>
        <v/>
      </c>
      <c r="AA61" s="4" t="str">
        <f t="shared" si="34"/>
        <v/>
      </c>
      <c r="AB61" s="12">
        <f t="shared" si="35"/>
        <v>0</v>
      </c>
      <c r="AC61" s="4" t="str">
        <f t="shared" si="36"/>
        <v/>
      </c>
      <c r="AD61" s="4">
        <v>5</v>
      </c>
      <c r="AE61" s="4" t="str">
        <f t="shared" si="37"/>
        <v xml:space="preserve"> </v>
      </c>
      <c r="AF61" s="4" t="str">
        <f t="shared" si="38"/>
        <v xml:space="preserve">  </v>
      </c>
      <c r="AG61" s="4" t="str">
        <f t="shared" si="45"/>
        <v/>
      </c>
      <c r="AH61" s="4" t="str">
        <f t="shared" si="39"/>
        <v/>
      </c>
      <c r="AI61" s="4" t="str">
        <f t="shared" si="40"/>
        <v/>
      </c>
      <c r="AJ61" s="4" t="str">
        <f t="shared" si="46"/>
        <v/>
      </c>
      <c r="AK61" s="4" t="str">
        <f t="shared" si="47"/>
        <v/>
      </c>
      <c r="AL61" s="4" t="str">
        <f t="shared" si="48"/>
        <v/>
      </c>
      <c r="AM61" s="4" t="str">
        <f t="shared" si="49"/>
        <v/>
      </c>
      <c r="AN61" s="4" t="str">
        <f t="shared" si="50"/>
        <v/>
      </c>
      <c r="AO61" s="4" t="str">
        <f t="shared" si="51"/>
        <v/>
      </c>
      <c r="AP61" s="4">
        <f t="shared" si="41"/>
        <v>0</v>
      </c>
      <c r="AQ61" s="4" t="str">
        <f t="shared" si="52"/>
        <v>999:99.99</v>
      </c>
      <c r="AR61" s="4" t="str">
        <f t="shared" si="53"/>
        <v>999:99.99</v>
      </c>
      <c r="AS61" s="4" t="str">
        <f t="shared" si="54"/>
        <v>999:99.99</v>
      </c>
      <c r="AT61" s="4" t="str">
        <f t="shared" si="55"/>
        <v>999:99.99</v>
      </c>
      <c r="AU61" s="4" t="str">
        <f t="shared" si="27"/>
        <v/>
      </c>
      <c r="AV61" s="4" t="str">
        <f t="shared" si="28"/>
        <v/>
      </c>
    </row>
    <row r="62" spans="1:48" ht="16.5" customHeight="1">
      <c r="A62" s="7" t="str">
        <f t="shared" si="42"/>
        <v/>
      </c>
      <c r="B62" s="84"/>
      <c r="C62" s="85"/>
      <c r="D62" s="86"/>
      <c r="E62" s="86"/>
      <c r="F62" s="86"/>
      <c r="G62" s="86"/>
      <c r="H62" s="127"/>
      <c r="I62" s="114"/>
      <c r="J62" s="127"/>
      <c r="K62" s="114"/>
      <c r="L62" s="127"/>
      <c r="M62" s="114"/>
      <c r="N62" s="127"/>
      <c r="O62" s="114"/>
      <c r="P62" s="7" t="str">
        <f>IF(B62="","",YEAR(申込書!$C$60)-YEAR(申込一覧表!B62))</f>
        <v/>
      </c>
      <c r="Q62" s="11"/>
      <c r="R62" s="12">
        <f t="shared" si="29"/>
        <v>0</v>
      </c>
      <c r="S62" s="12">
        <f t="shared" si="30"/>
        <v>0</v>
      </c>
      <c r="T62" s="4" t="str">
        <f t="shared" si="31"/>
        <v/>
      </c>
      <c r="U62" s="4" t="str">
        <f t="shared" si="32"/>
        <v/>
      </c>
      <c r="V62" s="6">
        <f t="shared" si="43"/>
        <v>0</v>
      </c>
      <c r="W62" s="6" t="str">
        <f t="shared" si="44"/>
        <v/>
      </c>
      <c r="X62" s="4">
        <f t="shared" si="33"/>
        <v>0</v>
      </c>
      <c r="Y62" s="4">
        <f t="shared" si="12"/>
        <v>0</v>
      </c>
      <c r="Z62" s="4" t="str">
        <f t="shared" si="13"/>
        <v/>
      </c>
      <c r="AA62" s="4" t="str">
        <f t="shared" si="34"/>
        <v/>
      </c>
      <c r="AB62" s="12">
        <f t="shared" si="35"/>
        <v>0</v>
      </c>
      <c r="AC62" s="4" t="str">
        <f t="shared" si="36"/>
        <v/>
      </c>
      <c r="AD62" s="4">
        <v>5</v>
      </c>
      <c r="AE62" s="4" t="str">
        <f t="shared" si="37"/>
        <v xml:space="preserve"> </v>
      </c>
      <c r="AF62" s="4" t="str">
        <f t="shared" si="38"/>
        <v xml:space="preserve">  </v>
      </c>
      <c r="AG62" s="4" t="str">
        <f t="shared" si="45"/>
        <v/>
      </c>
      <c r="AH62" s="4" t="str">
        <f t="shared" si="39"/>
        <v/>
      </c>
      <c r="AI62" s="4" t="str">
        <f t="shared" si="40"/>
        <v/>
      </c>
      <c r="AJ62" s="4" t="str">
        <f t="shared" si="46"/>
        <v/>
      </c>
      <c r="AK62" s="4" t="str">
        <f t="shared" si="47"/>
        <v/>
      </c>
      <c r="AL62" s="4" t="str">
        <f t="shared" si="48"/>
        <v/>
      </c>
      <c r="AM62" s="4" t="str">
        <f t="shared" si="49"/>
        <v/>
      </c>
      <c r="AN62" s="4" t="str">
        <f t="shared" si="50"/>
        <v/>
      </c>
      <c r="AO62" s="4" t="str">
        <f t="shared" si="51"/>
        <v/>
      </c>
      <c r="AP62" s="4">
        <f t="shared" si="41"/>
        <v>0</v>
      </c>
      <c r="AQ62" s="4" t="str">
        <f t="shared" si="52"/>
        <v>999:99.99</v>
      </c>
      <c r="AR62" s="4" t="str">
        <f t="shared" si="53"/>
        <v>999:99.99</v>
      </c>
      <c r="AS62" s="4" t="str">
        <f t="shared" si="54"/>
        <v>999:99.99</v>
      </c>
      <c r="AT62" s="4" t="str">
        <f t="shared" si="55"/>
        <v>999:99.99</v>
      </c>
      <c r="AU62" s="4" t="str">
        <f t="shared" si="27"/>
        <v/>
      </c>
      <c r="AV62" s="4" t="str">
        <f t="shared" si="28"/>
        <v/>
      </c>
    </row>
    <row r="63" spans="1:48" ht="16.5" customHeight="1">
      <c r="A63" s="7" t="str">
        <f t="shared" si="42"/>
        <v/>
      </c>
      <c r="B63" s="84"/>
      <c r="C63" s="85"/>
      <c r="D63" s="86"/>
      <c r="E63" s="86"/>
      <c r="F63" s="86"/>
      <c r="G63" s="86"/>
      <c r="H63" s="127"/>
      <c r="I63" s="114"/>
      <c r="J63" s="127"/>
      <c r="K63" s="114"/>
      <c r="L63" s="127"/>
      <c r="M63" s="114"/>
      <c r="N63" s="127"/>
      <c r="O63" s="114"/>
      <c r="P63" s="7" t="str">
        <f>IF(B63="","",YEAR(申込書!$C$60)-YEAR(申込一覧表!B63))</f>
        <v/>
      </c>
      <c r="Q63" s="11"/>
      <c r="R63" s="12">
        <f t="shared" si="29"/>
        <v>0</v>
      </c>
      <c r="S63" s="12">
        <f t="shared" si="30"/>
        <v>0</v>
      </c>
      <c r="T63" s="4" t="str">
        <f t="shared" si="31"/>
        <v/>
      </c>
      <c r="U63" s="4" t="str">
        <f t="shared" si="32"/>
        <v/>
      </c>
      <c r="V63" s="6">
        <f t="shared" si="43"/>
        <v>0</v>
      </c>
      <c r="W63" s="6" t="str">
        <f t="shared" si="44"/>
        <v/>
      </c>
      <c r="X63" s="4">
        <f t="shared" si="33"/>
        <v>0</v>
      </c>
      <c r="Y63" s="4">
        <f t="shared" si="12"/>
        <v>0</v>
      </c>
      <c r="Z63" s="4" t="str">
        <f t="shared" si="13"/>
        <v/>
      </c>
      <c r="AA63" s="4" t="str">
        <f t="shared" si="34"/>
        <v/>
      </c>
      <c r="AB63" s="12">
        <f t="shared" si="35"/>
        <v>0</v>
      </c>
      <c r="AC63" s="4" t="str">
        <f t="shared" si="36"/>
        <v/>
      </c>
      <c r="AD63" s="4">
        <v>5</v>
      </c>
      <c r="AE63" s="4" t="str">
        <f t="shared" si="37"/>
        <v xml:space="preserve"> </v>
      </c>
      <c r="AF63" s="4" t="str">
        <f t="shared" si="38"/>
        <v xml:space="preserve">  </v>
      </c>
      <c r="AG63" s="4" t="str">
        <f t="shared" si="45"/>
        <v/>
      </c>
      <c r="AH63" s="4" t="str">
        <f t="shared" si="39"/>
        <v/>
      </c>
      <c r="AI63" s="4" t="str">
        <f t="shared" si="40"/>
        <v/>
      </c>
      <c r="AJ63" s="4" t="str">
        <f t="shared" si="46"/>
        <v/>
      </c>
      <c r="AK63" s="4" t="str">
        <f t="shared" si="47"/>
        <v/>
      </c>
      <c r="AL63" s="4" t="str">
        <f t="shared" si="48"/>
        <v/>
      </c>
      <c r="AM63" s="4" t="str">
        <f t="shared" si="49"/>
        <v/>
      </c>
      <c r="AN63" s="4" t="str">
        <f t="shared" si="50"/>
        <v/>
      </c>
      <c r="AO63" s="4" t="str">
        <f t="shared" si="51"/>
        <v/>
      </c>
      <c r="AP63" s="4">
        <f t="shared" si="41"/>
        <v>0</v>
      </c>
      <c r="AQ63" s="4" t="str">
        <f t="shared" si="52"/>
        <v>999:99.99</v>
      </c>
      <c r="AR63" s="4" t="str">
        <f t="shared" si="53"/>
        <v>999:99.99</v>
      </c>
      <c r="AS63" s="4" t="str">
        <f t="shared" si="54"/>
        <v>999:99.99</v>
      </c>
      <c r="AT63" s="4" t="str">
        <f t="shared" si="55"/>
        <v>999:99.99</v>
      </c>
      <c r="AU63" s="4" t="str">
        <f t="shared" si="27"/>
        <v/>
      </c>
      <c r="AV63" s="4" t="str">
        <f t="shared" si="28"/>
        <v/>
      </c>
    </row>
    <row r="64" spans="1:48" ht="16.5" customHeight="1">
      <c r="A64" s="7" t="str">
        <f t="shared" si="42"/>
        <v/>
      </c>
      <c r="B64" s="84"/>
      <c r="C64" s="85"/>
      <c r="D64" s="86"/>
      <c r="E64" s="86"/>
      <c r="F64" s="86"/>
      <c r="G64" s="86"/>
      <c r="H64" s="127"/>
      <c r="I64" s="114"/>
      <c r="J64" s="127"/>
      <c r="K64" s="114"/>
      <c r="L64" s="127"/>
      <c r="M64" s="114"/>
      <c r="N64" s="127"/>
      <c r="O64" s="114"/>
      <c r="P64" s="7" t="str">
        <f>IF(B64="","",YEAR(申込書!$C$60)-YEAR(申込一覧表!B64))</f>
        <v/>
      </c>
      <c r="Q64" s="11"/>
      <c r="R64" s="12">
        <f t="shared" si="29"/>
        <v>0</v>
      </c>
      <c r="S64" s="12">
        <f t="shared" si="30"/>
        <v>0</v>
      </c>
      <c r="T64" s="4" t="str">
        <f t="shared" si="31"/>
        <v/>
      </c>
      <c r="U64" s="4" t="str">
        <f t="shared" si="32"/>
        <v/>
      </c>
      <c r="V64" s="6">
        <f t="shared" si="43"/>
        <v>0</v>
      </c>
      <c r="W64" s="6" t="str">
        <f t="shared" si="44"/>
        <v/>
      </c>
      <c r="X64" s="4">
        <f t="shared" si="33"/>
        <v>0</v>
      </c>
      <c r="Y64" s="4">
        <f t="shared" si="12"/>
        <v>0</v>
      </c>
      <c r="Z64" s="4" t="str">
        <f t="shared" si="13"/>
        <v/>
      </c>
      <c r="AA64" s="4" t="str">
        <f t="shared" si="34"/>
        <v/>
      </c>
      <c r="AB64" s="12">
        <f t="shared" si="35"/>
        <v>0</v>
      </c>
      <c r="AC64" s="4" t="str">
        <f t="shared" si="36"/>
        <v/>
      </c>
      <c r="AD64" s="4">
        <v>5</v>
      </c>
      <c r="AE64" s="4" t="str">
        <f t="shared" si="37"/>
        <v xml:space="preserve"> </v>
      </c>
      <c r="AF64" s="4" t="str">
        <f t="shared" si="38"/>
        <v xml:space="preserve">  </v>
      </c>
      <c r="AG64" s="4" t="str">
        <f t="shared" si="45"/>
        <v/>
      </c>
      <c r="AH64" s="4" t="str">
        <f t="shared" si="39"/>
        <v/>
      </c>
      <c r="AI64" s="4" t="str">
        <f t="shared" si="40"/>
        <v/>
      </c>
      <c r="AJ64" s="4" t="str">
        <f t="shared" si="46"/>
        <v/>
      </c>
      <c r="AK64" s="4" t="str">
        <f t="shared" si="47"/>
        <v/>
      </c>
      <c r="AL64" s="4" t="str">
        <f t="shared" si="48"/>
        <v/>
      </c>
      <c r="AM64" s="4" t="str">
        <f t="shared" si="49"/>
        <v/>
      </c>
      <c r="AN64" s="4" t="str">
        <f t="shared" si="50"/>
        <v/>
      </c>
      <c r="AO64" s="4" t="str">
        <f t="shared" si="51"/>
        <v/>
      </c>
      <c r="AP64" s="4">
        <f t="shared" si="41"/>
        <v>0</v>
      </c>
      <c r="AQ64" s="4" t="str">
        <f t="shared" si="52"/>
        <v>999:99.99</v>
      </c>
      <c r="AR64" s="4" t="str">
        <f t="shared" si="53"/>
        <v>999:99.99</v>
      </c>
      <c r="AS64" s="4" t="str">
        <f t="shared" si="54"/>
        <v>999:99.99</v>
      </c>
      <c r="AT64" s="4" t="str">
        <f t="shared" si="55"/>
        <v>999:99.99</v>
      </c>
      <c r="AU64" s="4" t="str">
        <f t="shared" si="27"/>
        <v/>
      </c>
      <c r="AV64" s="4" t="str">
        <f t="shared" si="28"/>
        <v/>
      </c>
    </row>
    <row r="65" spans="1:48" ht="16.5" customHeight="1">
      <c r="A65" s="7" t="str">
        <f t="shared" si="42"/>
        <v/>
      </c>
      <c r="B65" s="84"/>
      <c r="C65" s="85"/>
      <c r="D65" s="86"/>
      <c r="E65" s="86"/>
      <c r="F65" s="86"/>
      <c r="G65" s="86"/>
      <c r="H65" s="127"/>
      <c r="I65" s="114"/>
      <c r="J65" s="127"/>
      <c r="K65" s="114"/>
      <c r="L65" s="127"/>
      <c r="M65" s="114"/>
      <c r="N65" s="127"/>
      <c r="O65" s="114"/>
      <c r="P65" s="7" t="str">
        <f>IF(B65="","",YEAR(申込書!$C$60)-YEAR(申込一覧表!B65))</f>
        <v/>
      </c>
      <c r="Q65" s="11"/>
      <c r="R65" s="12">
        <f t="shared" si="29"/>
        <v>0</v>
      </c>
      <c r="S65" s="12">
        <f t="shared" si="30"/>
        <v>0</v>
      </c>
      <c r="T65" s="4" t="str">
        <f t="shared" si="31"/>
        <v/>
      </c>
      <c r="U65" s="4" t="str">
        <f t="shared" si="32"/>
        <v/>
      </c>
      <c r="V65" s="6">
        <f t="shared" si="43"/>
        <v>0</v>
      </c>
      <c r="W65" s="6" t="str">
        <f t="shared" si="44"/>
        <v/>
      </c>
      <c r="X65" s="4">
        <f t="shared" si="33"/>
        <v>0</v>
      </c>
      <c r="Y65" s="4">
        <f t="shared" si="12"/>
        <v>0</v>
      </c>
      <c r="Z65" s="4" t="str">
        <f t="shared" si="13"/>
        <v/>
      </c>
      <c r="AA65" s="4" t="str">
        <f t="shared" si="34"/>
        <v/>
      </c>
      <c r="AB65" s="12">
        <f t="shared" si="35"/>
        <v>0</v>
      </c>
      <c r="AC65" s="4" t="str">
        <f t="shared" si="36"/>
        <v/>
      </c>
      <c r="AD65" s="4">
        <v>5</v>
      </c>
      <c r="AE65" s="4" t="str">
        <f t="shared" si="37"/>
        <v xml:space="preserve"> </v>
      </c>
      <c r="AF65" s="4" t="str">
        <f t="shared" si="38"/>
        <v xml:space="preserve">  </v>
      </c>
      <c r="AG65" s="4" t="str">
        <f t="shared" si="45"/>
        <v/>
      </c>
      <c r="AH65" s="4" t="str">
        <f t="shared" si="39"/>
        <v/>
      </c>
      <c r="AI65" s="4" t="str">
        <f t="shared" si="40"/>
        <v/>
      </c>
      <c r="AJ65" s="4" t="str">
        <f t="shared" si="46"/>
        <v/>
      </c>
      <c r="AK65" s="4" t="str">
        <f t="shared" si="47"/>
        <v/>
      </c>
      <c r="AL65" s="4" t="str">
        <f t="shared" si="48"/>
        <v/>
      </c>
      <c r="AM65" s="4" t="str">
        <f t="shared" si="49"/>
        <v/>
      </c>
      <c r="AN65" s="4" t="str">
        <f t="shared" si="50"/>
        <v/>
      </c>
      <c r="AO65" s="4" t="str">
        <f t="shared" si="51"/>
        <v/>
      </c>
      <c r="AP65" s="4">
        <f t="shared" si="41"/>
        <v>0</v>
      </c>
      <c r="AQ65" s="4" t="str">
        <f t="shared" si="52"/>
        <v>999:99.99</v>
      </c>
      <c r="AR65" s="4" t="str">
        <f t="shared" si="53"/>
        <v>999:99.99</v>
      </c>
      <c r="AS65" s="4" t="str">
        <f t="shared" si="54"/>
        <v>999:99.99</v>
      </c>
      <c r="AT65" s="4" t="str">
        <f t="shared" si="55"/>
        <v>999:99.99</v>
      </c>
      <c r="AU65" s="4" t="str">
        <f t="shared" si="27"/>
        <v/>
      </c>
      <c r="AV65" s="4" t="str">
        <f t="shared" si="28"/>
        <v/>
      </c>
    </row>
    <row r="66" spans="1:48" ht="16.5" customHeight="1">
      <c r="A66" s="7" t="str">
        <f t="shared" si="42"/>
        <v/>
      </c>
      <c r="B66" s="84"/>
      <c r="C66" s="85"/>
      <c r="D66" s="86"/>
      <c r="E66" s="86"/>
      <c r="F66" s="86"/>
      <c r="G66" s="86"/>
      <c r="H66" s="127"/>
      <c r="I66" s="114"/>
      <c r="J66" s="127"/>
      <c r="K66" s="114"/>
      <c r="L66" s="127"/>
      <c r="M66" s="114"/>
      <c r="N66" s="127"/>
      <c r="O66" s="114"/>
      <c r="P66" s="7" t="str">
        <f>IF(B66="","",YEAR(申込書!$C$60)-YEAR(申込一覧表!B66))</f>
        <v/>
      </c>
      <c r="Q66" s="11"/>
      <c r="R66" s="12">
        <f t="shared" si="29"/>
        <v>0</v>
      </c>
      <c r="S66" s="12">
        <f t="shared" si="30"/>
        <v>0</v>
      </c>
      <c r="T66" s="4" t="str">
        <f t="shared" si="31"/>
        <v/>
      </c>
      <c r="U66" s="4" t="str">
        <f t="shared" si="32"/>
        <v/>
      </c>
      <c r="V66" s="6">
        <f t="shared" si="43"/>
        <v>0</v>
      </c>
      <c r="W66" s="6" t="str">
        <f t="shared" si="44"/>
        <v/>
      </c>
      <c r="X66" s="4">
        <f t="shared" si="33"/>
        <v>0</v>
      </c>
      <c r="Y66" s="4">
        <f t="shared" si="12"/>
        <v>0</v>
      </c>
      <c r="Z66" s="4" t="str">
        <f t="shared" si="13"/>
        <v/>
      </c>
      <c r="AA66" s="4" t="str">
        <f t="shared" si="34"/>
        <v/>
      </c>
      <c r="AB66" s="12">
        <f t="shared" si="35"/>
        <v>0</v>
      </c>
      <c r="AC66" s="4" t="str">
        <f t="shared" si="36"/>
        <v/>
      </c>
      <c r="AD66" s="4">
        <v>5</v>
      </c>
      <c r="AE66" s="4" t="str">
        <f t="shared" si="37"/>
        <v xml:space="preserve"> </v>
      </c>
      <c r="AF66" s="4" t="str">
        <f t="shared" si="38"/>
        <v xml:space="preserve">  </v>
      </c>
      <c r="AG66" s="4" t="str">
        <f t="shared" si="45"/>
        <v/>
      </c>
      <c r="AH66" s="4" t="str">
        <f t="shared" si="39"/>
        <v/>
      </c>
      <c r="AI66" s="4" t="str">
        <f t="shared" si="40"/>
        <v/>
      </c>
      <c r="AJ66" s="4" t="str">
        <f t="shared" si="46"/>
        <v/>
      </c>
      <c r="AK66" s="4" t="str">
        <f t="shared" si="47"/>
        <v/>
      </c>
      <c r="AL66" s="4" t="str">
        <f t="shared" si="48"/>
        <v/>
      </c>
      <c r="AM66" s="4" t="str">
        <f t="shared" si="49"/>
        <v/>
      </c>
      <c r="AN66" s="4" t="str">
        <f t="shared" si="50"/>
        <v/>
      </c>
      <c r="AO66" s="4" t="str">
        <f t="shared" si="51"/>
        <v/>
      </c>
      <c r="AP66" s="4">
        <f t="shared" si="41"/>
        <v>0</v>
      </c>
      <c r="AQ66" s="4" t="str">
        <f t="shared" si="52"/>
        <v>999:99.99</v>
      </c>
      <c r="AR66" s="4" t="str">
        <f t="shared" si="53"/>
        <v>999:99.99</v>
      </c>
      <c r="AS66" s="4" t="str">
        <f t="shared" si="54"/>
        <v>999:99.99</v>
      </c>
      <c r="AT66" s="4" t="str">
        <f t="shared" si="55"/>
        <v>999:99.99</v>
      </c>
      <c r="AU66" s="4" t="str">
        <f t="shared" si="27"/>
        <v/>
      </c>
      <c r="AV66" s="4" t="str">
        <f t="shared" si="28"/>
        <v/>
      </c>
    </row>
    <row r="67" spans="1:48" ht="16.5" customHeight="1">
      <c r="A67" s="7" t="str">
        <f t="shared" si="42"/>
        <v/>
      </c>
      <c r="B67" s="84"/>
      <c r="C67" s="85"/>
      <c r="D67" s="86"/>
      <c r="E67" s="86"/>
      <c r="F67" s="86"/>
      <c r="G67" s="86"/>
      <c r="H67" s="127"/>
      <c r="I67" s="114"/>
      <c r="J67" s="127"/>
      <c r="K67" s="114"/>
      <c r="L67" s="127"/>
      <c r="M67" s="114"/>
      <c r="N67" s="127"/>
      <c r="O67" s="114"/>
      <c r="P67" s="7" t="str">
        <f>IF(B67="","",YEAR(申込書!$C$60)-YEAR(申込一覧表!B67))</f>
        <v/>
      </c>
      <c r="Q67" s="11"/>
      <c r="R67" s="12">
        <f t="shared" si="29"/>
        <v>0</v>
      </c>
      <c r="S67" s="12">
        <f t="shared" si="30"/>
        <v>0</v>
      </c>
      <c r="T67" s="4" t="str">
        <f t="shared" si="31"/>
        <v/>
      </c>
      <c r="U67" s="4" t="str">
        <f t="shared" si="32"/>
        <v/>
      </c>
      <c r="V67" s="6">
        <f t="shared" si="43"/>
        <v>0</v>
      </c>
      <c r="W67" s="6" t="str">
        <f t="shared" si="44"/>
        <v/>
      </c>
      <c r="X67" s="4">
        <f t="shared" si="33"/>
        <v>0</v>
      </c>
      <c r="Y67" s="4">
        <f t="shared" si="12"/>
        <v>0</v>
      </c>
      <c r="Z67" s="4" t="str">
        <f t="shared" si="13"/>
        <v/>
      </c>
      <c r="AA67" s="4" t="str">
        <f t="shared" si="34"/>
        <v/>
      </c>
      <c r="AB67" s="12">
        <f t="shared" si="35"/>
        <v>0</v>
      </c>
      <c r="AC67" s="4" t="str">
        <f t="shared" si="36"/>
        <v/>
      </c>
      <c r="AD67" s="4">
        <v>5</v>
      </c>
      <c r="AE67" s="4" t="str">
        <f t="shared" si="37"/>
        <v xml:space="preserve"> </v>
      </c>
      <c r="AF67" s="4" t="str">
        <f t="shared" si="38"/>
        <v xml:space="preserve">  </v>
      </c>
      <c r="AG67" s="4" t="str">
        <f t="shared" si="45"/>
        <v/>
      </c>
      <c r="AH67" s="4" t="str">
        <f t="shared" si="39"/>
        <v/>
      </c>
      <c r="AI67" s="4" t="str">
        <f t="shared" si="40"/>
        <v/>
      </c>
      <c r="AJ67" s="4" t="str">
        <f t="shared" si="46"/>
        <v/>
      </c>
      <c r="AK67" s="4" t="str">
        <f t="shared" si="47"/>
        <v/>
      </c>
      <c r="AL67" s="4" t="str">
        <f t="shared" si="48"/>
        <v/>
      </c>
      <c r="AM67" s="4" t="str">
        <f t="shared" si="49"/>
        <v/>
      </c>
      <c r="AN67" s="4" t="str">
        <f t="shared" si="50"/>
        <v/>
      </c>
      <c r="AO67" s="4" t="str">
        <f t="shared" si="51"/>
        <v/>
      </c>
      <c r="AP67" s="4">
        <f t="shared" si="41"/>
        <v>0</v>
      </c>
      <c r="AQ67" s="4" t="str">
        <f t="shared" si="52"/>
        <v>999:99.99</v>
      </c>
      <c r="AR67" s="4" t="str">
        <f t="shared" si="53"/>
        <v>999:99.99</v>
      </c>
      <c r="AS67" s="4" t="str">
        <f t="shared" si="54"/>
        <v>999:99.99</v>
      </c>
      <c r="AT67" s="4" t="str">
        <f t="shared" si="55"/>
        <v>999:99.99</v>
      </c>
      <c r="AU67" s="4" t="str">
        <f t="shared" si="27"/>
        <v/>
      </c>
      <c r="AV67" s="4" t="str">
        <f t="shared" si="28"/>
        <v/>
      </c>
    </row>
    <row r="68" spans="1:48" ht="16.5" customHeight="1">
      <c r="A68" s="7" t="str">
        <f t="shared" si="42"/>
        <v/>
      </c>
      <c r="B68" s="84"/>
      <c r="C68" s="85"/>
      <c r="D68" s="86"/>
      <c r="E68" s="86"/>
      <c r="F68" s="86"/>
      <c r="G68" s="86"/>
      <c r="H68" s="127"/>
      <c r="I68" s="114"/>
      <c r="J68" s="127"/>
      <c r="K68" s="114"/>
      <c r="L68" s="127"/>
      <c r="M68" s="114"/>
      <c r="N68" s="127"/>
      <c r="O68" s="114"/>
      <c r="P68" s="7" t="str">
        <f>IF(B68="","",YEAR(申込書!$C$60)-YEAR(申込一覧表!B68))</f>
        <v/>
      </c>
      <c r="Q68" s="11"/>
      <c r="R68" s="12">
        <f t="shared" si="29"/>
        <v>0</v>
      </c>
      <c r="S68" s="12">
        <f t="shared" si="30"/>
        <v>0</v>
      </c>
      <c r="T68" s="4" t="str">
        <f t="shared" si="31"/>
        <v/>
      </c>
      <c r="U68" s="4" t="str">
        <f t="shared" si="32"/>
        <v/>
      </c>
      <c r="V68" s="6">
        <f t="shared" si="43"/>
        <v>0</v>
      </c>
      <c r="W68" s="6" t="str">
        <f t="shared" si="44"/>
        <v/>
      </c>
      <c r="X68" s="4">
        <f t="shared" si="33"/>
        <v>0</v>
      </c>
      <c r="Y68" s="4">
        <f t="shared" si="12"/>
        <v>0</v>
      </c>
      <c r="Z68" s="4" t="str">
        <f t="shared" si="13"/>
        <v/>
      </c>
      <c r="AA68" s="4" t="str">
        <f t="shared" si="34"/>
        <v/>
      </c>
      <c r="AB68" s="12">
        <f t="shared" si="35"/>
        <v>0</v>
      </c>
      <c r="AC68" s="4" t="str">
        <f t="shared" si="36"/>
        <v/>
      </c>
      <c r="AD68" s="4">
        <v>5</v>
      </c>
      <c r="AE68" s="4" t="str">
        <f t="shared" si="37"/>
        <v xml:space="preserve"> </v>
      </c>
      <c r="AF68" s="4" t="str">
        <f t="shared" si="38"/>
        <v xml:space="preserve">  </v>
      </c>
      <c r="AG68" s="4" t="str">
        <f t="shared" si="45"/>
        <v/>
      </c>
      <c r="AH68" s="4" t="str">
        <f t="shared" si="39"/>
        <v/>
      </c>
      <c r="AI68" s="4" t="str">
        <f t="shared" si="40"/>
        <v/>
      </c>
      <c r="AJ68" s="4" t="str">
        <f t="shared" si="46"/>
        <v/>
      </c>
      <c r="AK68" s="4" t="str">
        <f t="shared" si="47"/>
        <v/>
      </c>
      <c r="AL68" s="4" t="str">
        <f t="shared" si="48"/>
        <v/>
      </c>
      <c r="AM68" s="4" t="str">
        <f t="shared" si="49"/>
        <v/>
      </c>
      <c r="AN68" s="4" t="str">
        <f t="shared" si="50"/>
        <v/>
      </c>
      <c r="AO68" s="4" t="str">
        <f t="shared" si="51"/>
        <v/>
      </c>
      <c r="AP68" s="4">
        <f t="shared" si="41"/>
        <v>0</v>
      </c>
      <c r="AQ68" s="4" t="str">
        <f t="shared" si="52"/>
        <v>999:99.99</v>
      </c>
      <c r="AR68" s="4" t="str">
        <f t="shared" si="53"/>
        <v>999:99.99</v>
      </c>
      <c r="AS68" s="4" t="str">
        <f t="shared" si="54"/>
        <v>999:99.99</v>
      </c>
      <c r="AT68" s="4" t="str">
        <f t="shared" si="55"/>
        <v>999:99.99</v>
      </c>
      <c r="AU68" s="4" t="str">
        <f t="shared" si="27"/>
        <v/>
      </c>
      <c r="AV68" s="4" t="str">
        <f t="shared" si="28"/>
        <v/>
      </c>
    </row>
    <row r="69" spans="1:48" ht="16.5" customHeight="1">
      <c r="A69" s="7" t="str">
        <f t="shared" si="42"/>
        <v/>
      </c>
      <c r="B69" s="84"/>
      <c r="C69" s="85"/>
      <c r="D69" s="86"/>
      <c r="E69" s="86"/>
      <c r="F69" s="86"/>
      <c r="G69" s="86"/>
      <c r="H69" s="127"/>
      <c r="I69" s="114"/>
      <c r="J69" s="127"/>
      <c r="K69" s="114"/>
      <c r="L69" s="127"/>
      <c r="M69" s="114"/>
      <c r="N69" s="127"/>
      <c r="O69" s="114"/>
      <c r="P69" s="7" t="str">
        <f>IF(B69="","",YEAR(申込書!$C$60)-YEAR(申込一覧表!B69))</f>
        <v/>
      </c>
      <c r="Q69" s="11"/>
      <c r="R69" s="12">
        <f t="shared" si="29"/>
        <v>0</v>
      </c>
      <c r="S69" s="12">
        <f t="shared" si="30"/>
        <v>0</v>
      </c>
      <c r="T69" s="4" t="str">
        <f t="shared" si="31"/>
        <v/>
      </c>
      <c r="U69" s="4" t="str">
        <f t="shared" si="32"/>
        <v/>
      </c>
      <c r="V69" s="6">
        <f t="shared" si="43"/>
        <v>0</v>
      </c>
      <c r="W69" s="6" t="str">
        <f t="shared" si="44"/>
        <v/>
      </c>
      <c r="X69" s="4">
        <f t="shared" si="33"/>
        <v>0</v>
      </c>
      <c r="Y69" s="4">
        <f t="shared" si="12"/>
        <v>0</v>
      </c>
      <c r="Z69" s="4" t="str">
        <f t="shared" si="13"/>
        <v/>
      </c>
      <c r="AA69" s="4" t="str">
        <f t="shared" si="34"/>
        <v/>
      </c>
      <c r="AB69" s="12">
        <f t="shared" si="35"/>
        <v>0</v>
      </c>
      <c r="AC69" s="4" t="str">
        <f t="shared" si="36"/>
        <v/>
      </c>
      <c r="AD69" s="4">
        <v>5</v>
      </c>
      <c r="AE69" s="4" t="str">
        <f t="shared" si="37"/>
        <v xml:space="preserve"> </v>
      </c>
      <c r="AF69" s="4" t="str">
        <f t="shared" si="38"/>
        <v xml:space="preserve">  </v>
      </c>
      <c r="AG69" s="4" t="str">
        <f t="shared" si="45"/>
        <v/>
      </c>
      <c r="AH69" s="4" t="str">
        <f t="shared" si="39"/>
        <v/>
      </c>
      <c r="AI69" s="4" t="str">
        <f t="shared" si="40"/>
        <v/>
      </c>
      <c r="AJ69" s="4" t="str">
        <f t="shared" si="46"/>
        <v/>
      </c>
      <c r="AK69" s="4" t="str">
        <f t="shared" si="47"/>
        <v/>
      </c>
      <c r="AL69" s="4" t="str">
        <f t="shared" si="48"/>
        <v/>
      </c>
      <c r="AM69" s="4" t="str">
        <f t="shared" si="49"/>
        <v/>
      </c>
      <c r="AN69" s="4" t="str">
        <f t="shared" si="50"/>
        <v/>
      </c>
      <c r="AO69" s="4" t="str">
        <f t="shared" si="51"/>
        <v/>
      </c>
      <c r="AP69" s="4">
        <f t="shared" si="41"/>
        <v>0</v>
      </c>
      <c r="AQ69" s="4" t="str">
        <f t="shared" si="52"/>
        <v>999:99.99</v>
      </c>
      <c r="AR69" s="4" t="str">
        <f t="shared" si="53"/>
        <v>999:99.99</v>
      </c>
      <c r="AS69" s="4" t="str">
        <f t="shared" si="54"/>
        <v>999:99.99</v>
      </c>
      <c r="AT69" s="4" t="str">
        <f t="shared" si="55"/>
        <v>999:99.99</v>
      </c>
      <c r="AU69" s="4" t="str">
        <f t="shared" si="27"/>
        <v/>
      </c>
      <c r="AV69" s="4" t="str">
        <f t="shared" si="28"/>
        <v/>
      </c>
    </row>
    <row r="70" spans="1:48" ht="16.5" customHeight="1">
      <c r="A70" s="7" t="str">
        <f t="shared" si="42"/>
        <v/>
      </c>
      <c r="B70" s="84"/>
      <c r="C70" s="85"/>
      <c r="D70" s="86"/>
      <c r="E70" s="86"/>
      <c r="F70" s="86"/>
      <c r="G70" s="86"/>
      <c r="H70" s="127"/>
      <c r="I70" s="114"/>
      <c r="J70" s="127"/>
      <c r="K70" s="114"/>
      <c r="L70" s="127"/>
      <c r="M70" s="114"/>
      <c r="N70" s="127"/>
      <c r="O70" s="114"/>
      <c r="P70" s="7" t="str">
        <f>IF(B70="","",YEAR(申込書!$C$60)-YEAR(申込一覧表!B70))</f>
        <v/>
      </c>
      <c r="Q70" s="11"/>
      <c r="R70" s="12">
        <f t="shared" si="29"/>
        <v>0</v>
      </c>
      <c r="S70" s="12">
        <f t="shared" si="30"/>
        <v>0</v>
      </c>
      <c r="T70" s="4" t="str">
        <f t="shared" si="31"/>
        <v/>
      </c>
      <c r="U70" s="4" t="str">
        <f t="shared" si="32"/>
        <v/>
      </c>
      <c r="V70" s="6">
        <f t="shared" si="43"/>
        <v>0</v>
      </c>
      <c r="W70" s="6" t="str">
        <f t="shared" si="44"/>
        <v/>
      </c>
      <c r="X70" s="4">
        <f t="shared" si="33"/>
        <v>0</v>
      </c>
      <c r="Y70" s="4">
        <f t="shared" si="12"/>
        <v>0</v>
      </c>
      <c r="Z70" s="4" t="str">
        <f t="shared" si="13"/>
        <v/>
      </c>
      <c r="AA70" s="4" t="str">
        <f t="shared" si="34"/>
        <v/>
      </c>
      <c r="AB70" s="12">
        <f t="shared" si="35"/>
        <v>0</v>
      </c>
      <c r="AC70" s="4" t="str">
        <f t="shared" si="36"/>
        <v/>
      </c>
      <c r="AD70" s="4">
        <v>5</v>
      </c>
      <c r="AE70" s="4" t="str">
        <f t="shared" si="37"/>
        <v xml:space="preserve"> </v>
      </c>
      <c r="AF70" s="4" t="str">
        <f t="shared" si="38"/>
        <v xml:space="preserve">  </v>
      </c>
      <c r="AG70" s="4" t="str">
        <f t="shared" si="45"/>
        <v/>
      </c>
      <c r="AH70" s="4" t="str">
        <f t="shared" si="39"/>
        <v/>
      </c>
      <c r="AI70" s="4" t="str">
        <f t="shared" si="40"/>
        <v/>
      </c>
      <c r="AJ70" s="4" t="str">
        <f t="shared" si="46"/>
        <v/>
      </c>
      <c r="AK70" s="4" t="str">
        <f t="shared" si="47"/>
        <v/>
      </c>
      <c r="AL70" s="4" t="str">
        <f t="shared" si="48"/>
        <v/>
      </c>
      <c r="AM70" s="4" t="str">
        <f t="shared" si="49"/>
        <v/>
      </c>
      <c r="AN70" s="4" t="str">
        <f t="shared" si="50"/>
        <v/>
      </c>
      <c r="AO70" s="4" t="str">
        <f t="shared" si="51"/>
        <v/>
      </c>
      <c r="AP70" s="4">
        <f t="shared" si="41"/>
        <v>0</v>
      </c>
      <c r="AQ70" s="4" t="str">
        <f t="shared" si="52"/>
        <v>999:99.99</v>
      </c>
      <c r="AR70" s="4" t="str">
        <f t="shared" si="53"/>
        <v>999:99.99</v>
      </c>
      <c r="AS70" s="4" t="str">
        <f t="shared" si="54"/>
        <v>999:99.99</v>
      </c>
      <c r="AT70" s="4" t="str">
        <f t="shared" si="55"/>
        <v>999:99.99</v>
      </c>
      <c r="AU70" s="4" t="str">
        <f t="shared" si="27"/>
        <v/>
      </c>
      <c r="AV70" s="4" t="str">
        <f t="shared" si="28"/>
        <v/>
      </c>
    </row>
    <row r="71" spans="1:48" ht="16.5" customHeight="1">
      <c r="A71" s="7" t="str">
        <f t="shared" si="42"/>
        <v/>
      </c>
      <c r="B71" s="84"/>
      <c r="C71" s="85"/>
      <c r="D71" s="86"/>
      <c r="E71" s="86"/>
      <c r="F71" s="86"/>
      <c r="G71" s="86"/>
      <c r="H71" s="127"/>
      <c r="I71" s="114"/>
      <c r="J71" s="127"/>
      <c r="K71" s="114"/>
      <c r="L71" s="127"/>
      <c r="M71" s="114"/>
      <c r="N71" s="127"/>
      <c r="O71" s="114"/>
      <c r="P71" s="7" t="str">
        <f>IF(B71="","",YEAR(申込書!$C$60)-YEAR(申込一覧表!B71))</f>
        <v/>
      </c>
      <c r="Q71" s="11"/>
      <c r="R71" s="12">
        <f t="shared" si="29"/>
        <v>0</v>
      </c>
      <c r="S71" s="12">
        <f t="shared" si="30"/>
        <v>0</v>
      </c>
      <c r="T71" s="4" t="str">
        <f t="shared" si="31"/>
        <v/>
      </c>
      <c r="U71" s="4" t="str">
        <f t="shared" si="32"/>
        <v/>
      </c>
      <c r="V71" s="6">
        <f t="shared" si="43"/>
        <v>0</v>
      </c>
      <c r="W71" s="6" t="str">
        <f t="shared" si="44"/>
        <v/>
      </c>
      <c r="X71" s="4">
        <f t="shared" si="33"/>
        <v>0</v>
      </c>
      <c r="Y71" s="4">
        <f t="shared" ref="Y71:Y87" si="56">Y70+IF(AA71="",0,1)</f>
        <v>0</v>
      </c>
      <c r="Z71" s="4" t="str">
        <f t="shared" ref="Z71:Z87" si="57">IF(AA71="","",Y71)</f>
        <v/>
      </c>
      <c r="AA71" s="4" t="str">
        <f t="shared" si="34"/>
        <v/>
      </c>
      <c r="AB71" s="12">
        <f t="shared" si="35"/>
        <v>0</v>
      </c>
      <c r="AC71" s="4" t="str">
        <f t="shared" si="36"/>
        <v/>
      </c>
      <c r="AD71" s="4">
        <v>5</v>
      </c>
      <c r="AE71" s="4" t="str">
        <f t="shared" si="37"/>
        <v xml:space="preserve"> </v>
      </c>
      <c r="AF71" s="4" t="str">
        <f t="shared" si="38"/>
        <v xml:space="preserve">  </v>
      </c>
      <c r="AG71" s="4" t="str">
        <f t="shared" si="45"/>
        <v/>
      </c>
      <c r="AH71" s="4" t="str">
        <f t="shared" si="39"/>
        <v/>
      </c>
      <c r="AI71" s="4" t="str">
        <f t="shared" si="40"/>
        <v/>
      </c>
      <c r="AJ71" s="4" t="str">
        <f t="shared" si="46"/>
        <v/>
      </c>
      <c r="AK71" s="4" t="str">
        <f t="shared" si="47"/>
        <v/>
      </c>
      <c r="AL71" s="4" t="str">
        <f t="shared" si="48"/>
        <v/>
      </c>
      <c r="AM71" s="4" t="str">
        <f t="shared" si="49"/>
        <v/>
      </c>
      <c r="AN71" s="4" t="str">
        <f t="shared" si="50"/>
        <v/>
      </c>
      <c r="AO71" s="4" t="str">
        <f t="shared" si="51"/>
        <v/>
      </c>
      <c r="AP71" s="4">
        <f t="shared" si="41"/>
        <v>0</v>
      </c>
      <c r="AQ71" s="4" t="str">
        <f t="shared" si="52"/>
        <v>999:99.99</v>
      </c>
      <c r="AR71" s="4" t="str">
        <f t="shared" si="53"/>
        <v>999:99.99</v>
      </c>
      <c r="AS71" s="4" t="str">
        <f t="shared" si="54"/>
        <v>999:99.99</v>
      </c>
      <c r="AT71" s="4" t="str">
        <f t="shared" si="55"/>
        <v>999:99.99</v>
      </c>
      <c r="AU71" s="4" t="str">
        <f t="shared" ref="AU71:AU87" si="58">IF(AH71="","",COUNT(AH71))</f>
        <v/>
      </c>
      <c r="AV71" s="4" t="str">
        <f t="shared" si="28"/>
        <v/>
      </c>
    </row>
    <row r="72" spans="1:48" ht="16.5" customHeight="1">
      <c r="A72" s="7" t="str">
        <f t="shared" si="42"/>
        <v/>
      </c>
      <c r="B72" s="84"/>
      <c r="C72" s="85"/>
      <c r="D72" s="86"/>
      <c r="E72" s="86"/>
      <c r="F72" s="86"/>
      <c r="G72" s="86"/>
      <c r="H72" s="127"/>
      <c r="I72" s="114"/>
      <c r="J72" s="127"/>
      <c r="K72" s="114"/>
      <c r="L72" s="127"/>
      <c r="M72" s="114"/>
      <c r="N72" s="127"/>
      <c r="O72" s="114"/>
      <c r="P72" s="7" t="str">
        <f>IF(B72="","",YEAR(申込書!$C$60)-YEAR(申込一覧表!B72))</f>
        <v/>
      </c>
      <c r="Q72" s="11"/>
      <c r="R72" s="12">
        <f t="shared" si="29"/>
        <v>0</v>
      </c>
      <c r="S72" s="12">
        <f t="shared" si="30"/>
        <v>0</v>
      </c>
      <c r="T72" s="4" t="str">
        <f t="shared" si="31"/>
        <v/>
      </c>
      <c r="U72" s="4" t="str">
        <f t="shared" si="32"/>
        <v/>
      </c>
      <c r="V72" s="6">
        <f t="shared" si="43"/>
        <v>0</v>
      </c>
      <c r="W72" s="6" t="str">
        <f t="shared" si="44"/>
        <v/>
      </c>
      <c r="X72" s="4">
        <f t="shared" si="33"/>
        <v>0</v>
      </c>
      <c r="Y72" s="4">
        <f t="shared" si="56"/>
        <v>0</v>
      </c>
      <c r="Z72" s="4" t="str">
        <f t="shared" si="57"/>
        <v/>
      </c>
      <c r="AA72" s="4" t="str">
        <f t="shared" si="34"/>
        <v/>
      </c>
      <c r="AB72" s="12">
        <f t="shared" si="35"/>
        <v>0</v>
      </c>
      <c r="AC72" s="4" t="str">
        <f t="shared" si="36"/>
        <v/>
      </c>
      <c r="AD72" s="4">
        <v>5</v>
      </c>
      <c r="AE72" s="4" t="str">
        <f t="shared" si="37"/>
        <v xml:space="preserve"> </v>
      </c>
      <c r="AF72" s="4" t="str">
        <f t="shared" si="38"/>
        <v xml:space="preserve">  </v>
      </c>
      <c r="AG72" s="4" t="str">
        <f t="shared" si="45"/>
        <v/>
      </c>
      <c r="AH72" s="4" t="str">
        <f t="shared" si="39"/>
        <v/>
      </c>
      <c r="AI72" s="4" t="str">
        <f t="shared" si="40"/>
        <v/>
      </c>
      <c r="AJ72" s="4" t="str">
        <f t="shared" si="46"/>
        <v/>
      </c>
      <c r="AK72" s="4" t="str">
        <f t="shared" si="47"/>
        <v/>
      </c>
      <c r="AL72" s="4" t="str">
        <f t="shared" si="48"/>
        <v/>
      </c>
      <c r="AM72" s="4" t="str">
        <f t="shared" si="49"/>
        <v/>
      </c>
      <c r="AN72" s="4" t="str">
        <f t="shared" si="50"/>
        <v/>
      </c>
      <c r="AO72" s="4" t="str">
        <f t="shared" si="51"/>
        <v/>
      </c>
      <c r="AP72" s="4">
        <f t="shared" si="41"/>
        <v>0</v>
      </c>
      <c r="AQ72" s="4" t="str">
        <f t="shared" si="52"/>
        <v>999:99.99</v>
      </c>
      <c r="AR72" s="4" t="str">
        <f t="shared" si="53"/>
        <v>999:99.99</v>
      </c>
      <c r="AS72" s="4" t="str">
        <f t="shared" si="54"/>
        <v>999:99.99</v>
      </c>
      <c r="AT72" s="4" t="str">
        <f t="shared" si="55"/>
        <v>999:99.99</v>
      </c>
      <c r="AU72" s="4" t="str">
        <f t="shared" si="58"/>
        <v/>
      </c>
      <c r="AV72" s="4" t="str">
        <f t="shared" si="28"/>
        <v/>
      </c>
    </row>
    <row r="73" spans="1:48" ht="16.5" customHeight="1">
      <c r="A73" s="7" t="str">
        <f t="shared" si="42"/>
        <v/>
      </c>
      <c r="B73" s="84"/>
      <c r="C73" s="85"/>
      <c r="D73" s="86"/>
      <c r="E73" s="86"/>
      <c r="F73" s="86"/>
      <c r="G73" s="86"/>
      <c r="H73" s="127"/>
      <c r="I73" s="114"/>
      <c r="J73" s="127"/>
      <c r="K73" s="114"/>
      <c r="L73" s="127"/>
      <c r="M73" s="114"/>
      <c r="N73" s="127"/>
      <c r="O73" s="114"/>
      <c r="P73" s="7" t="str">
        <f>IF(B73="","",YEAR(申込書!$C$60)-YEAR(申込一覧表!B73))</f>
        <v/>
      </c>
      <c r="Q73" s="11"/>
      <c r="R73" s="12">
        <f t="shared" si="29"/>
        <v>0</v>
      </c>
      <c r="S73" s="12">
        <f t="shared" si="30"/>
        <v>0</v>
      </c>
      <c r="T73" s="4" t="str">
        <f t="shared" si="31"/>
        <v/>
      </c>
      <c r="U73" s="4" t="str">
        <f t="shared" si="32"/>
        <v/>
      </c>
      <c r="V73" s="6">
        <f t="shared" si="43"/>
        <v>0</v>
      </c>
      <c r="W73" s="6" t="str">
        <f t="shared" si="44"/>
        <v/>
      </c>
      <c r="X73" s="4">
        <f t="shared" si="33"/>
        <v>0</v>
      </c>
      <c r="Y73" s="4">
        <f t="shared" si="56"/>
        <v>0</v>
      </c>
      <c r="Z73" s="4" t="str">
        <f t="shared" si="57"/>
        <v/>
      </c>
      <c r="AA73" s="4" t="str">
        <f t="shared" si="34"/>
        <v/>
      </c>
      <c r="AB73" s="12">
        <f t="shared" si="35"/>
        <v>0</v>
      </c>
      <c r="AC73" s="4" t="str">
        <f t="shared" si="36"/>
        <v/>
      </c>
      <c r="AD73" s="4">
        <v>5</v>
      </c>
      <c r="AE73" s="4" t="str">
        <f t="shared" si="37"/>
        <v xml:space="preserve"> </v>
      </c>
      <c r="AF73" s="4" t="str">
        <f t="shared" si="38"/>
        <v xml:space="preserve">  </v>
      </c>
      <c r="AG73" s="4" t="str">
        <f t="shared" si="45"/>
        <v/>
      </c>
      <c r="AH73" s="4" t="str">
        <f t="shared" si="39"/>
        <v/>
      </c>
      <c r="AI73" s="4" t="str">
        <f t="shared" si="40"/>
        <v/>
      </c>
      <c r="AJ73" s="4" t="str">
        <f t="shared" si="46"/>
        <v/>
      </c>
      <c r="AK73" s="4" t="str">
        <f t="shared" si="47"/>
        <v/>
      </c>
      <c r="AL73" s="4" t="str">
        <f t="shared" si="48"/>
        <v/>
      </c>
      <c r="AM73" s="4" t="str">
        <f t="shared" si="49"/>
        <v/>
      </c>
      <c r="AN73" s="4" t="str">
        <f t="shared" si="50"/>
        <v/>
      </c>
      <c r="AO73" s="4" t="str">
        <f t="shared" si="51"/>
        <v/>
      </c>
      <c r="AP73" s="4">
        <f t="shared" si="41"/>
        <v>0</v>
      </c>
      <c r="AQ73" s="4" t="str">
        <f t="shared" si="52"/>
        <v>999:99.99</v>
      </c>
      <c r="AR73" s="4" t="str">
        <f t="shared" si="53"/>
        <v>999:99.99</v>
      </c>
      <c r="AS73" s="4" t="str">
        <f t="shared" si="54"/>
        <v>999:99.99</v>
      </c>
      <c r="AT73" s="4" t="str">
        <f t="shared" si="55"/>
        <v>999:99.99</v>
      </c>
      <c r="AU73" s="4" t="str">
        <f t="shared" si="58"/>
        <v/>
      </c>
      <c r="AV73" s="4" t="str">
        <f t="shared" ref="AV73:AV87" si="59">IF(AI73="","",COUNT(AI73:AK73))</f>
        <v/>
      </c>
    </row>
    <row r="74" spans="1:48" ht="16.5" customHeight="1">
      <c r="A74" s="7" t="str">
        <f t="shared" si="42"/>
        <v/>
      </c>
      <c r="B74" s="84"/>
      <c r="C74" s="85"/>
      <c r="D74" s="86"/>
      <c r="E74" s="86"/>
      <c r="F74" s="86"/>
      <c r="G74" s="86"/>
      <c r="H74" s="127"/>
      <c r="I74" s="114"/>
      <c r="J74" s="127"/>
      <c r="K74" s="114"/>
      <c r="L74" s="127"/>
      <c r="M74" s="114"/>
      <c r="N74" s="127"/>
      <c r="O74" s="114"/>
      <c r="P74" s="7" t="str">
        <f>IF(B74="","",YEAR(申込書!$C$60)-YEAR(申込一覧表!B74))</f>
        <v/>
      </c>
      <c r="Q74" s="11"/>
      <c r="R74" s="12">
        <f t="shared" si="29"/>
        <v>0</v>
      </c>
      <c r="S74" s="12">
        <f t="shared" si="30"/>
        <v>0</v>
      </c>
      <c r="T74" s="4" t="str">
        <f t="shared" si="31"/>
        <v/>
      </c>
      <c r="U74" s="4" t="str">
        <f t="shared" si="32"/>
        <v/>
      </c>
      <c r="V74" s="6">
        <f t="shared" si="43"/>
        <v>0</v>
      </c>
      <c r="W74" s="6" t="str">
        <f t="shared" si="44"/>
        <v/>
      </c>
      <c r="X74" s="4">
        <f t="shared" si="33"/>
        <v>0</v>
      </c>
      <c r="Y74" s="4">
        <f t="shared" si="56"/>
        <v>0</v>
      </c>
      <c r="Z74" s="4" t="str">
        <f t="shared" si="57"/>
        <v/>
      </c>
      <c r="AA74" s="4" t="str">
        <f t="shared" si="34"/>
        <v/>
      </c>
      <c r="AB74" s="12">
        <f t="shared" si="35"/>
        <v>0</v>
      </c>
      <c r="AC74" s="4" t="str">
        <f t="shared" si="36"/>
        <v/>
      </c>
      <c r="AD74" s="4">
        <v>5</v>
      </c>
      <c r="AE74" s="4" t="str">
        <f t="shared" si="37"/>
        <v xml:space="preserve"> </v>
      </c>
      <c r="AF74" s="4" t="str">
        <f t="shared" si="38"/>
        <v xml:space="preserve">  </v>
      </c>
      <c r="AG74" s="4" t="str">
        <f t="shared" si="45"/>
        <v/>
      </c>
      <c r="AH74" s="4" t="str">
        <f t="shared" si="39"/>
        <v/>
      </c>
      <c r="AI74" s="4" t="str">
        <f t="shared" si="40"/>
        <v/>
      </c>
      <c r="AJ74" s="4" t="str">
        <f t="shared" si="46"/>
        <v/>
      </c>
      <c r="AK74" s="4" t="str">
        <f t="shared" si="47"/>
        <v/>
      </c>
      <c r="AL74" s="4" t="str">
        <f t="shared" si="48"/>
        <v/>
      </c>
      <c r="AM74" s="4" t="str">
        <f t="shared" si="49"/>
        <v/>
      </c>
      <c r="AN74" s="4" t="str">
        <f t="shared" si="50"/>
        <v/>
      </c>
      <c r="AO74" s="4" t="str">
        <f t="shared" si="51"/>
        <v/>
      </c>
      <c r="AP74" s="4">
        <f t="shared" si="41"/>
        <v>0</v>
      </c>
      <c r="AQ74" s="4" t="str">
        <f t="shared" si="52"/>
        <v>999:99.99</v>
      </c>
      <c r="AR74" s="4" t="str">
        <f t="shared" si="53"/>
        <v>999:99.99</v>
      </c>
      <c r="AS74" s="4" t="str">
        <f t="shared" si="54"/>
        <v>999:99.99</v>
      </c>
      <c r="AT74" s="4" t="str">
        <f t="shared" si="55"/>
        <v>999:99.99</v>
      </c>
      <c r="AU74" s="4" t="str">
        <f t="shared" si="58"/>
        <v/>
      </c>
      <c r="AV74" s="4" t="str">
        <f t="shared" si="59"/>
        <v/>
      </c>
    </row>
    <row r="75" spans="1:48" ht="16.5" customHeight="1">
      <c r="A75" s="7" t="str">
        <f t="shared" si="42"/>
        <v/>
      </c>
      <c r="B75" s="84"/>
      <c r="C75" s="85"/>
      <c r="D75" s="86"/>
      <c r="E75" s="86"/>
      <c r="F75" s="86"/>
      <c r="G75" s="86"/>
      <c r="H75" s="127"/>
      <c r="I75" s="114"/>
      <c r="J75" s="127"/>
      <c r="K75" s="114"/>
      <c r="L75" s="127"/>
      <c r="M75" s="114"/>
      <c r="N75" s="127"/>
      <c r="O75" s="114"/>
      <c r="P75" s="7" t="str">
        <f>IF(B75="","",YEAR(申込書!$C$60)-YEAR(申込一覧表!B75))</f>
        <v/>
      </c>
      <c r="Q75" s="11"/>
      <c r="R75" s="12">
        <f t="shared" si="29"/>
        <v>0</v>
      </c>
      <c r="S75" s="12">
        <f t="shared" si="30"/>
        <v>0</v>
      </c>
      <c r="T75" s="4" t="str">
        <f t="shared" si="31"/>
        <v/>
      </c>
      <c r="U75" s="4" t="str">
        <f t="shared" si="32"/>
        <v/>
      </c>
      <c r="V75" s="6">
        <f t="shared" si="43"/>
        <v>0</v>
      </c>
      <c r="W75" s="6" t="str">
        <f t="shared" si="44"/>
        <v/>
      </c>
      <c r="X75" s="4">
        <f t="shared" si="33"/>
        <v>0</v>
      </c>
      <c r="Y75" s="4">
        <f t="shared" si="56"/>
        <v>0</v>
      </c>
      <c r="Z75" s="4" t="str">
        <f t="shared" si="57"/>
        <v/>
      </c>
      <c r="AA75" s="4" t="str">
        <f t="shared" si="34"/>
        <v/>
      </c>
      <c r="AB75" s="12">
        <f t="shared" si="35"/>
        <v>0</v>
      </c>
      <c r="AC75" s="4" t="str">
        <f t="shared" si="36"/>
        <v/>
      </c>
      <c r="AD75" s="4">
        <v>5</v>
      </c>
      <c r="AE75" s="4" t="str">
        <f t="shared" si="37"/>
        <v xml:space="preserve"> </v>
      </c>
      <c r="AF75" s="4" t="str">
        <f t="shared" si="38"/>
        <v xml:space="preserve">  </v>
      </c>
      <c r="AG75" s="4" t="str">
        <f t="shared" si="45"/>
        <v/>
      </c>
      <c r="AH75" s="4" t="str">
        <f t="shared" si="39"/>
        <v/>
      </c>
      <c r="AI75" s="4" t="str">
        <f t="shared" si="40"/>
        <v/>
      </c>
      <c r="AJ75" s="4" t="str">
        <f t="shared" si="46"/>
        <v/>
      </c>
      <c r="AK75" s="4" t="str">
        <f t="shared" si="47"/>
        <v/>
      </c>
      <c r="AL75" s="4" t="str">
        <f t="shared" si="48"/>
        <v/>
      </c>
      <c r="AM75" s="4" t="str">
        <f t="shared" si="49"/>
        <v/>
      </c>
      <c r="AN75" s="4" t="str">
        <f t="shared" si="50"/>
        <v/>
      </c>
      <c r="AO75" s="4" t="str">
        <f t="shared" si="51"/>
        <v/>
      </c>
      <c r="AP75" s="4">
        <f t="shared" si="41"/>
        <v>0</v>
      </c>
      <c r="AQ75" s="4" t="str">
        <f t="shared" si="52"/>
        <v>999:99.99</v>
      </c>
      <c r="AR75" s="4" t="str">
        <f t="shared" si="53"/>
        <v>999:99.99</v>
      </c>
      <c r="AS75" s="4" t="str">
        <f t="shared" si="54"/>
        <v>999:99.99</v>
      </c>
      <c r="AT75" s="4" t="str">
        <f t="shared" si="55"/>
        <v>999:99.99</v>
      </c>
      <c r="AU75" s="4" t="str">
        <f t="shared" si="58"/>
        <v/>
      </c>
      <c r="AV75" s="4" t="str">
        <f t="shared" si="59"/>
        <v/>
      </c>
    </row>
    <row r="76" spans="1:48" ht="16.5" customHeight="1">
      <c r="A76" s="7" t="str">
        <f t="shared" si="42"/>
        <v/>
      </c>
      <c r="B76" s="84"/>
      <c r="C76" s="85"/>
      <c r="D76" s="86"/>
      <c r="E76" s="86"/>
      <c r="F76" s="86"/>
      <c r="G76" s="86"/>
      <c r="H76" s="127"/>
      <c r="I76" s="114"/>
      <c r="J76" s="127"/>
      <c r="K76" s="114"/>
      <c r="L76" s="127"/>
      <c r="M76" s="114"/>
      <c r="N76" s="127"/>
      <c r="O76" s="114"/>
      <c r="P76" s="7" t="str">
        <f>IF(B76="","",YEAR(申込書!$C$60)-YEAR(申込一覧表!B76))</f>
        <v/>
      </c>
      <c r="Q76" s="11"/>
      <c r="R76" s="12">
        <f t="shared" si="29"/>
        <v>0</v>
      </c>
      <c r="S76" s="12">
        <f t="shared" si="30"/>
        <v>0</v>
      </c>
      <c r="T76" s="4" t="str">
        <f t="shared" si="31"/>
        <v/>
      </c>
      <c r="U76" s="4" t="str">
        <f t="shared" si="32"/>
        <v/>
      </c>
      <c r="V76" s="6">
        <f t="shared" si="43"/>
        <v>0</v>
      </c>
      <c r="W76" s="6" t="str">
        <f t="shared" si="44"/>
        <v/>
      </c>
      <c r="X76" s="4">
        <f t="shared" si="33"/>
        <v>0</v>
      </c>
      <c r="Y76" s="4">
        <f t="shared" si="56"/>
        <v>0</v>
      </c>
      <c r="Z76" s="4" t="str">
        <f t="shared" si="57"/>
        <v/>
      </c>
      <c r="AA76" s="4" t="str">
        <f t="shared" si="34"/>
        <v/>
      </c>
      <c r="AB76" s="12">
        <f t="shared" si="35"/>
        <v>0</v>
      </c>
      <c r="AC76" s="4" t="str">
        <f t="shared" si="36"/>
        <v/>
      </c>
      <c r="AD76" s="4">
        <v>5</v>
      </c>
      <c r="AE76" s="4" t="str">
        <f t="shared" si="37"/>
        <v xml:space="preserve"> </v>
      </c>
      <c r="AF76" s="4" t="str">
        <f t="shared" si="38"/>
        <v xml:space="preserve">  </v>
      </c>
      <c r="AG76" s="4" t="str">
        <f t="shared" si="45"/>
        <v/>
      </c>
      <c r="AH76" s="4" t="str">
        <f t="shared" si="39"/>
        <v/>
      </c>
      <c r="AI76" s="4" t="str">
        <f t="shared" si="40"/>
        <v/>
      </c>
      <c r="AJ76" s="4" t="str">
        <f t="shared" si="46"/>
        <v/>
      </c>
      <c r="AK76" s="4" t="str">
        <f t="shared" si="47"/>
        <v/>
      </c>
      <c r="AL76" s="4" t="str">
        <f t="shared" si="48"/>
        <v/>
      </c>
      <c r="AM76" s="4" t="str">
        <f t="shared" si="49"/>
        <v/>
      </c>
      <c r="AN76" s="4" t="str">
        <f t="shared" si="50"/>
        <v/>
      </c>
      <c r="AO76" s="4" t="str">
        <f t="shared" si="51"/>
        <v/>
      </c>
      <c r="AP76" s="4">
        <f t="shared" si="41"/>
        <v>0</v>
      </c>
      <c r="AQ76" s="4" t="str">
        <f t="shared" si="52"/>
        <v>999:99.99</v>
      </c>
      <c r="AR76" s="4" t="str">
        <f t="shared" si="53"/>
        <v>999:99.99</v>
      </c>
      <c r="AS76" s="4" t="str">
        <f t="shared" si="54"/>
        <v>999:99.99</v>
      </c>
      <c r="AT76" s="4" t="str">
        <f t="shared" si="55"/>
        <v>999:99.99</v>
      </c>
      <c r="AU76" s="4" t="str">
        <f t="shared" si="58"/>
        <v/>
      </c>
      <c r="AV76" s="4" t="str">
        <f t="shared" si="59"/>
        <v/>
      </c>
    </row>
    <row r="77" spans="1:48" ht="16.5" customHeight="1">
      <c r="A77" s="7" t="str">
        <f t="shared" si="42"/>
        <v/>
      </c>
      <c r="B77" s="84"/>
      <c r="C77" s="85"/>
      <c r="D77" s="86"/>
      <c r="E77" s="86"/>
      <c r="F77" s="86"/>
      <c r="G77" s="86"/>
      <c r="H77" s="127"/>
      <c r="I77" s="114"/>
      <c r="J77" s="127"/>
      <c r="K77" s="114"/>
      <c r="L77" s="127"/>
      <c r="M77" s="114"/>
      <c r="N77" s="127"/>
      <c r="O77" s="114"/>
      <c r="P77" s="7" t="str">
        <f>IF(B77="","",YEAR(申込書!$C$60)-YEAR(申込一覧表!B77))</f>
        <v/>
      </c>
      <c r="Q77" s="11"/>
      <c r="R77" s="12">
        <f t="shared" si="29"/>
        <v>0</v>
      </c>
      <c r="S77" s="12">
        <f t="shared" si="30"/>
        <v>0</v>
      </c>
      <c r="T77" s="4" t="str">
        <f t="shared" si="31"/>
        <v/>
      </c>
      <c r="U77" s="4" t="str">
        <f t="shared" si="32"/>
        <v/>
      </c>
      <c r="V77" s="6">
        <f t="shared" si="43"/>
        <v>0</v>
      </c>
      <c r="W77" s="6" t="str">
        <f t="shared" si="44"/>
        <v/>
      </c>
      <c r="X77" s="4">
        <f t="shared" si="33"/>
        <v>0</v>
      </c>
      <c r="Y77" s="4">
        <f t="shared" si="56"/>
        <v>0</v>
      </c>
      <c r="Z77" s="4" t="str">
        <f t="shared" si="57"/>
        <v/>
      </c>
      <c r="AA77" s="4" t="str">
        <f t="shared" si="34"/>
        <v/>
      </c>
      <c r="AB77" s="12">
        <f t="shared" si="35"/>
        <v>0</v>
      </c>
      <c r="AC77" s="4" t="str">
        <f t="shared" si="36"/>
        <v/>
      </c>
      <c r="AD77" s="4">
        <v>5</v>
      </c>
      <c r="AE77" s="4" t="str">
        <f t="shared" si="37"/>
        <v xml:space="preserve"> </v>
      </c>
      <c r="AF77" s="4" t="str">
        <f t="shared" si="38"/>
        <v xml:space="preserve">  </v>
      </c>
      <c r="AG77" s="4" t="str">
        <f t="shared" si="45"/>
        <v/>
      </c>
      <c r="AH77" s="4" t="str">
        <f t="shared" si="39"/>
        <v/>
      </c>
      <c r="AI77" s="4" t="str">
        <f t="shared" si="40"/>
        <v/>
      </c>
      <c r="AJ77" s="4" t="str">
        <f t="shared" si="46"/>
        <v/>
      </c>
      <c r="AK77" s="4" t="str">
        <f t="shared" si="47"/>
        <v/>
      </c>
      <c r="AL77" s="4" t="str">
        <f t="shared" si="48"/>
        <v/>
      </c>
      <c r="AM77" s="4" t="str">
        <f t="shared" si="49"/>
        <v/>
      </c>
      <c r="AN77" s="4" t="str">
        <f t="shared" si="50"/>
        <v/>
      </c>
      <c r="AO77" s="4" t="str">
        <f t="shared" si="51"/>
        <v/>
      </c>
      <c r="AP77" s="4">
        <f t="shared" si="41"/>
        <v>0</v>
      </c>
      <c r="AQ77" s="4" t="str">
        <f t="shared" si="52"/>
        <v>999:99.99</v>
      </c>
      <c r="AR77" s="4" t="str">
        <f t="shared" si="53"/>
        <v>999:99.99</v>
      </c>
      <c r="AS77" s="4" t="str">
        <f t="shared" si="54"/>
        <v>999:99.99</v>
      </c>
      <c r="AT77" s="4" t="str">
        <f t="shared" si="55"/>
        <v>999:99.99</v>
      </c>
      <c r="AU77" s="4" t="str">
        <f t="shared" si="58"/>
        <v/>
      </c>
      <c r="AV77" s="4" t="str">
        <f t="shared" si="59"/>
        <v/>
      </c>
    </row>
    <row r="78" spans="1:48" ht="16.5" customHeight="1">
      <c r="A78" s="7" t="str">
        <f t="shared" si="42"/>
        <v/>
      </c>
      <c r="B78" s="84"/>
      <c r="C78" s="85"/>
      <c r="D78" s="86"/>
      <c r="E78" s="86"/>
      <c r="F78" s="86"/>
      <c r="G78" s="86"/>
      <c r="H78" s="127"/>
      <c r="I78" s="114"/>
      <c r="J78" s="127"/>
      <c r="K78" s="114"/>
      <c r="L78" s="127"/>
      <c r="M78" s="114"/>
      <c r="N78" s="127"/>
      <c r="O78" s="114"/>
      <c r="P78" s="7" t="str">
        <f>IF(B78="","",YEAR(申込書!$C$60)-YEAR(申込一覧表!B78))</f>
        <v/>
      </c>
      <c r="Q78" s="11"/>
      <c r="R78" s="12">
        <f t="shared" si="29"/>
        <v>0</v>
      </c>
      <c r="S78" s="12">
        <f t="shared" si="30"/>
        <v>0</v>
      </c>
      <c r="T78" s="4" t="str">
        <f t="shared" si="31"/>
        <v/>
      </c>
      <c r="U78" s="4" t="str">
        <f t="shared" si="32"/>
        <v/>
      </c>
      <c r="V78" s="6">
        <f t="shared" si="43"/>
        <v>0</v>
      </c>
      <c r="W78" s="6" t="str">
        <f t="shared" si="44"/>
        <v/>
      </c>
      <c r="X78" s="4">
        <f t="shared" si="33"/>
        <v>0</v>
      </c>
      <c r="Y78" s="4">
        <f t="shared" si="56"/>
        <v>0</v>
      </c>
      <c r="Z78" s="4" t="str">
        <f t="shared" si="57"/>
        <v/>
      </c>
      <c r="AA78" s="4" t="str">
        <f t="shared" si="34"/>
        <v/>
      </c>
      <c r="AB78" s="12">
        <f t="shared" si="35"/>
        <v>0</v>
      </c>
      <c r="AC78" s="4" t="str">
        <f t="shared" si="36"/>
        <v/>
      </c>
      <c r="AD78" s="4">
        <v>5</v>
      </c>
      <c r="AE78" s="4" t="str">
        <f t="shared" si="37"/>
        <v xml:space="preserve"> </v>
      </c>
      <c r="AF78" s="4" t="str">
        <f t="shared" si="38"/>
        <v xml:space="preserve">  </v>
      </c>
      <c r="AG78" s="4" t="str">
        <f t="shared" si="45"/>
        <v/>
      </c>
      <c r="AH78" s="4" t="str">
        <f t="shared" si="39"/>
        <v/>
      </c>
      <c r="AI78" s="4" t="str">
        <f t="shared" si="40"/>
        <v/>
      </c>
      <c r="AJ78" s="4" t="str">
        <f t="shared" si="46"/>
        <v/>
      </c>
      <c r="AK78" s="4" t="str">
        <f t="shared" si="47"/>
        <v/>
      </c>
      <c r="AL78" s="4" t="str">
        <f t="shared" si="48"/>
        <v/>
      </c>
      <c r="AM78" s="4" t="str">
        <f t="shared" si="49"/>
        <v/>
      </c>
      <c r="AN78" s="4" t="str">
        <f t="shared" si="50"/>
        <v/>
      </c>
      <c r="AO78" s="4" t="str">
        <f t="shared" si="51"/>
        <v/>
      </c>
      <c r="AP78" s="4">
        <f t="shared" si="41"/>
        <v>0</v>
      </c>
      <c r="AQ78" s="4" t="str">
        <f t="shared" si="52"/>
        <v>999:99.99</v>
      </c>
      <c r="AR78" s="4" t="str">
        <f t="shared" si="53"/>
        <v>999:99.99</v>
      </c>
      <c r="AS78" s="4" t="str">
        <f t="shared" si="54"/>
        <v>999:99.99</v>
      </c>
      <c r="AT78" s="4" t="str">
        <f t="shared" si="55"/>
        <v>999:99.99</v>
      </c>
      <c r="AU78" s="4" t="str">
        <f t="shared" si="58"/>
        <v/>
      </c>
      <c r="AV78" s="4" t="str">
        <f t="shared" si="59"/>
        <v/>
      </c>
    </row>
    <row r="79" spans="1:48" ht="16.5" customHeight="1">
      <c r="A79" s="7" t="str">
        <f t="shared" si="42"/>
        <v/>
      </c>
      <c r="B79" s="84"/>
      <c r="C79" s="85"/>
      <c r="D79" s="86"/>
      <c r="E79" s="86"/>
      <c r="F79" s="86"/>
      <c r="G79" s="86"/>
      <c r="H79" s="127"/>
      <c r="I79" s="114"/>
      <c r="J79" s="127"/>
      <c r="K79" s="114"/>
      <c r="L79" s="127"/>
      <c r="M79" s="114"/>
      <c r="N79" s="127"/>
      <c r="O79" s="114"/>
      <c r="P79" s="7" t="str">
        <f>IF(B79="","",YEAR(申込書!$C$60)-YEAR(申込一覧表!B79))</f>
        <v/>
      </c>
      <c r="Q79" s="11"/>
      <c r="R79" s="12">
        <f t="shared" si="29"/>
        <v>0</v>
      </c>
      <c r="S79" s="12">
        <f t="shared" si="30"/>
        <v>0</v>
      </c>
      <c r="T79" s="4" t="str">
        <f t="shared" si="31"/>
        <v/>
      </c>
      <c r="U79" s="4" t="str">
        <f t="shared" si="32"/>
        <v/>
      </c>
      <c r="V79" s="6">
        <f t="shared" si="43"/>
        <v>0</v>
      </c>
      <c r="W79" s="6" t="str">
        <f t="shared" si="44"/>
        <v/>
      </c>
      <c r="X79" s="4">
        <f t="shared" si="33"/>
        <v>0</v>
      </c>
      <c r="Y79" s="4">
        <f t="shared" si="56"/>
        <v>0</v>
      </c>
      <c r="Z79" s="4" t="str">
        <f t="shared" si="57"/>
        <v/>
      </c>
      <c r="AA79" s="4" t="str">
        <f t="shared" si="34"/>
        <v/>
      </c>
      <c r="AB79" s="12">
        <f t="shared" si="35"/>
        <v>0</v>
      </c>
      <c r="AC79" s="4" t="str">
        <f t="shared" si="36"/>
        <v/>
      </c>
      <c r="AD79" s="4">
        <v>5</v>
      </c>
      <c r="AE79" s="4" t="str">
        <f t="shared" si="37"/>
        <v xml:space="preserve"> </v>
      </c>
      <c r="AF79" s="4" t="str">
        <f t="shared" si="38"/>
        <v xml:space="preserve">  </v>
      </c>
      <c r="AG79" s="4" t="str">
        <f t="shared" si="45"/>
        <v/>
      </c>
      <c r="AH79" s="4" t="str">
        <f t="shared" si="39"/>
        <v/>
      </c>
      <c r="AI79" s="4" t="str">
        <f t="shared" si="40"/>
        <v/>
      </c>
      <c r="AJ79" s="4" t="str">
        <f t="shared" si="46"/>
        <v/>
      </c>
      <c r="AK79" s="4" t="str">
        <f t="shared" si="47"/>
        <v/>
      </c>
      <c r="AL79" s="4" t="str">
        <f t="shared" si="48"/>
        <v/>
      </c>
      <c r="AM79" s="4" t="str">
        <f t="shared" si="49"/>
        <v/>
      </c>
      <c r="AN79" s="4" t="str">
        <f t="shared" si="50"/>
        <v/>
      </c>
      <c r="AO79" s="4" t="str">
        <f t="shared" si="51"/>
        <v/>
      </c>
      <c r="AP79" s="4">
        <f t="shared" si="41"/>
        <v>0</v>
      </c>
      <c r="AQ79" s="4" t="str">
        <f t="shared" si="52"/>
        <v>999:99.99</v>
      </c>
      <c r="AR79" s="4" t="str">
        <f t="shared" si="53"/>
        <v>999:99.99</v>
      </c>
      <c r="AS79" s="4" t="str">
        <f t="shared" si="54"/>
        <v>999:99.99</v>
      </c>
      <c r="AT79" s="4" t="str">
        <f t="shared" si="55"/>
        <v>999:99.99</v>
      </c>
      <c r="AU79" s="4" t="str">
        <f t="shared" si="58"/>
        <v/>
      </c>
      <c r="AV79" s="4" t="str">
        <f t="shared" si="59"/>
        <v/>
      </c>
    </row>
    <row r="80" spans="1:48" ht="16.5" customHeight="1">
      <c r="A80" s="7" t="str">
        <f t="shared" si="42"/>
        <v/>
      </c>
      <c r="B80" s="84"/>
      <c r="C80" s="85"/>
      <c r="D80" s="86"/>
      <c r="E80" s="86"/>
      <c r="F80" s="86"/>
      <c r="G80" s="86"/>
      <c r="H80" s="127"/>
      <c r="I80" s="114"/>
      <c r="J80" s="127"/>
      <c r="K80" s="114"/>
      <c r="L80" s="127"/>
      <c r="M80" s="114"/>
      <c r="N80" s="127"/>
      <c r="O80" s="114"/>
      <c r="P80" s="7" t="str">
        <f>IF(B80="","",YEAR(申込書!$C$60)-YEAR(申込一覧表!B80))</f>
        <v/>
      </c>
      <c r="Q80" s="11"/>
      <c r="R80" s="12">
        <f t="shared" si="29"/>
        <v>0</v>
      </c>
      <c r="S80" s="12">
        <f t="shared" si="30"/>
        <v>0</v>
      </c>
      <c r="T80" s="4" t="str">
        <f t="shared" si="31"/>
        <v/>
      </c>
      <c r="U80" s="4" t="str">
        <f t="shared" si="32"/>
        <v/>
      </c>
      <c r="V80" s="6">
        <f t="shared" si="43"/>
        <v>0</v>
      </c>
      <c r="W80" s="6" t="str">
        <f t="shared" si="44"/>
        <v/>
      </c>
      <c r="X80" s="4">
        <f t="shared" si="33"/>
        <v>0</v>
      </c>
      <c r="Y80" s="4">
        <f t="shared" si="56"/>
        <v>0</v>
      </c>
      <c r="Z80" s="4" t="str">
        <f t="shared" si="57"/>
        <v/>
      </c>
      <c r="AA80" s="4" t="str">
        <f t="shared" si="34"/>
        <v/>
      </c>
      <c r="AB80" s="12">
        <f t="shared" si="35"/>
        <v>0</v>
      </c>
      <c r="AC80" s="4" t="str">
        <f t="shared" si="36"/>
        <v/>
      </c>
      <c r="AD80" s="4">
        <v>5</v>
      </c>
      <c r="AE80" s="4" t="str">
        <f t="shared" si="37"/>
        <v xml:space="preserve"> </v>
      </c>
      <c r="AF80" s="4" t="str">
        <f t="shared" si="38"/>
        <v xml:space="preserve">  </v>
      </c>
      <c r="AG80" s="4" t="str">
        <f t="shared" si="45"/>
        <v/>
      </c>
      <c r="AH80" s="4" t="str">
        <f t="shared" si="39"/>
        <v/>
      </c>
      <c r="AI80" s="4" t="str">
        <f t="shared" si="40"/>
        <v/>
      </c>
      <c r="AJ80" s="4" t="str">
        <f t="shared" si="46"/>
        <v/>
      </c>
      <c r="AK80" s="4" t="str">
        <f t="shared" si="47"/>
        <v/>
      </c>
      <c r="AL80" s="4" t="str">
        <f t="shared" si="48"/>
        <v/>
      </c>
      <c r="AM80" s="4" t="str">
        <f t="shared" si="49"/>
        <v/>
      </c>
      <c r="AN80" s="4" t="str">
        <f t="shared" si="50"/>
        <v/>
      </c>
      <c r="AO80" s="4" t="str">
        <f t="shared" si="51"/>
        <v/>
      </c>
      <c r="AP80" s="4">
        <f t="shared" si="41"/>
        <v>0</v>
      </c>
      <c r="AQ80" s="4" t="str">
        <f t="shared" si="52"/>
        <v>999:99.99</v>
      </c>
      <c r="AR80" s="4" t="str">
        <f t="shared" si="53"/>
        <v>999:99.99</v>
      </c>
      <c r="AS80" s="4" t="str">
        <f t="shared" si="54"/>
        <v>999:99.99</v>
      </c>
      <c r="AT80" s="4" t="str">
        <f t="shared" si="55"/>
        <v>999:99.99</v>
      </c>
      <c r="AU80" s="4" t="str">
        <f t="shared" si="58"/>
        <v/>
      </c>
      <c r="AV80" s="4" t="str">
        <f t="shared" si="59"/>
        <v/>
      </c>
    </row>
    <row r="81" spans="1:48" ht="16.5" customHeight="1">
      <c r="A81" s="7" t="str">
        <f t="shared" si="42"/>
        <v/>
      </c>
      <c r="B81" s="84"/>
      <c r="C81" s="85"/>
      <c r="D81" s="86"/>
      <c r="E81" s="86"/>
      <c r="F81" s="86"/>
      <c r="G81" s="86"/>
      <c r="H81" s="127"/>
      <c r="I81" s="114"/>
      <c r="J81" s="127"/>
      <c r="K81" s="114"/>
      <c r="L81" s="127"/>
      <c r="M81" s="114"/>
      <c r="N81" s="127"/>
      <c r="O81" s="114"/>
      <c r="P81" s="7" t="str">
        <f>IF(B81="","",YEAR(申込書!$C$60)-YEAR(申込一覧表!B81))</f>
        <v/>
      </c>
      <c r="Q81" s="11"/>
      <c r="R81" s="12">
        <f t="shared" si="29"/>
        <v>0</v>
      </c>
      <c r="S81" s="12">
        <f t="shared" si="30"/>
        <v>0</v>
      </c>
      <c r="T81" s="4" t="str">
        <f t="shared" si="31"/>
        <v/>
      </c>
      <c r="U81" s="4" t="str">
        <f t="shared" si="32"/>
        <v/>
      </c>
      <c r="V81" s="6">
        <f t="shared" si="43"/>
        <v>0</v>
      </c>
      <c r="W81" s="6" t="str">
        <f t="shared" si="44"/>
        <v/>
      </c>
      <c r="X81" s="4">
        <f t="shared" si="33"/>
        <v>0</v>
      </c>
      <c r="Y81" s="4">
        <f t="shared" si="56"/>
        <v>0</v>
      </c>
      <c r="Z81" s="4" t="str">
        <f t="shared" si="57"/>
        <v/>
      </c>
      <c r="AA81" s="4" t="str">
        <f t="shared" si="34"/>
        <v/>
      </c>
      <c r="AB81" s="12">
        <f t="shared" si="35"/>
        <v>0</v>
      </c>
      <c r="AC81" s="4" t="str">
        <f t="shared" si="36"/>
        <v/>
      </c>
      <c r="AD81" s="4">
        <v>5</v>
      </c>
      <c r="AE81" s="4" t="str">
        <f t="shared" si="37"/>
        <v xml:space="preserve"> </v>
      </c>
      <c r="AF81" s="4" t="str">
        <f t="shared" si="38"/>
        <v xml:space="preserve">  </v>
      </c>
      <c r="AG81" s="4" t="str">
        <f t="shared" si="45"/>
        <v/>
      </c>
      <c r="AH81" s="4" t="str">
        <f t="shared" si="39"/>
        <v/>
      </c>
      <c r="AI81" s="4" t="str">
        <f t="shared" si="40"/>
        <v/>
      </c>
      <c r="AJ81" s="4" t="str">
        <f t="shared" si="46"/>
        <v/>
      </c>
      <c r="AK81" s="4" t="str">
        <f t="shared" si="47"/>
        <v/>
      </c>
      <c r="AL81" s="4" t="str">
        <f t="shared" si="48"/>
        <v/>
      </c>
      <c r="AM81" s="4" t="str">
        <f t="shared" si="49"/>
        <v/>
      </c>
      <c r="AN81" s="4" t="str">
        <f t="shared" si="50"/>
        <v/>
      </c>
      <c r="AO81" s="4" t="str">
        <f t="shared" si="51"/>
        <v/>
      </c>
      <c r="AP81" s="4">
        <f t="shared" si="41"/>
        <v>0</v>
      </c>
      <c r="AQ81" s="4" t="str">
        <f t="shared" si="52"/>
        <v>999:99.99</v>
      </c>
      <c r="AR81" s="4" t="str">
        <f t="shared" si="53"/>
        <v>999:99.99</v>
      </c>
      <c r="AS81" s="4" t="str">
        <f t="shared" si="54"/>
        <v>999:99.99</v>
      </c>
      <c r="AT81" s="4" t="str">
        <f t="shared" si="55"/>
        <v>999:99.99</v>
      </c>
      <c r="AU81" s="4" t="str">
        <f t="shared" si="58"/>
        <v/>
      </c>
      <c r="AV81" s="4" t="str">
        <f t="shared" si="59"/>
        <v/>
      </c>
    </row>
    <row r="82" spans="1:48" ht="16.5" customHeight="1">
      <c r="A82" s="7" t="str">
        <f t="shared" si="42"/>
        <v/>
      </c>
      <c r="B82" s="84"/>
      <c r="C82" s="85"/>
      <c r="D82" s="86"/>
      <c r="E82" s="86"/>
      <c r="F82" s="86"/>
      <c r="G82" s="86"/>
      <c r="H82" s="127"/>
      <c r="I82" s="114"/>
      <c r="J82" s="127"/>
      <c r="K82" s="114"/>
      <c r="L82" s="127"/>
      <c r="M82" s="114"/>
      <c r="N82" s="127"/>
      <c r="O82" s="114"/>
      <c r="P82" s="7" t="str">
        <f>IF(B82="","",YEAR(申込書!$C$60)-YEAR(申込一覧表!B82))</f>
        <v/>
      </c>
      <c r="Q82" s="11"/>
      <c r="R82" s="12">
        <f t="shared" si="29"/>
        <v>0</v>
      </c>
      <c r="S82" s="12">
        <f t="shared" si="30"/>
        <v>0</v>
      </c>
      <c r="T82" s="4" t="str">
        <f t="shared" si="31"/>
        <v/>
      </c>
      <c r="U82" s="4" t="str">
        <f t="shared" si="32"/>
        <v/>
      </c>
      <c r="V82" s="6">
        <f t="shared" si="43"/>
        <v>0</v>
      </c>
      <c r="W82" s="6" t="str">
        <f t="shared" si="44"/>
        <v/>
      </c>
      <c r="X82" s="4">
        <f t="shared" si="33"/>
        <v>0</v>
      </c>
      <c r="Y82" s="4">
        <f t="shared" si="56"/>
        <v>0</v>
      </c>
      <c r="Z82" s="4" t="str">
        <f t="shared" si="57"/>
        <v/>
      </c>
      <c r="AA82" s="4" t="str">
        <f t="shared" si="34"/>
        <v/>
      </c>
      <c r="AB82" s="12">
        <f t="shared" si="35"/>
        <v>0</v>
      </c>
      <c r="AC82" s="4" t="str">
        <f t="shared" si="36"/>
        <v/>
      </c>
      <c r="AD82" s="4">
        <v>5</v>
      </c>
      <c r="AE82" s="4" t="str">
        <f t="shared" si="37"/>
        <v xml:space="preserve"> </v>
      </c>
      <c r="AF82" s="4" t="str">
        <f t="shared" si="38"/>
        <v xml:space="preserve">  </v>
      </c>
      <c r="AG82" s="4" t="str">
        <f t="shared" si="45"/>
        <v/>
      </c>
      <c r="AH82" s="4" t="str">
        <f t="shared" si="39"/>
        <v/>
      </c>
      <c r="AI82" s="4" t="str">
        <f t="shared" si="40"/>
        <v/>
      </c>
      <c r="AJ82" s="4" t="str">
        <f t="shared" si="46"/>
        <v/>
      </c>
      <c r="AK82" s="4" t="str">
        <f t="shared" si="47"/>
        <v/>
      </c>
      <c r="AL82" s="4" t="str">
        <f t="shared" si="48"/>
        <v/>
      </c>
      <c r="AM82" s="4" t="str">
        <f t="shared" si="49"/>
        <v/>
      </c>
      <c r="AN82" s="4" t="str">
        <f t="shared" si="50"/>
        <v/>
      </c>
      <c r="AO82" s="4" t="str">
        <f t="shared" si="51"/>
        <v/>
      </c>
      <c r="AP82" s="4">
        <f t="shared" si="41"/>
        <v>0</v>
      </c>
      <c r="AQ82" s="4" t="str">
        <f t="shared" si="52"/>
        <v>999:99.99</v>
      </c>
      <c r="AR82" s="4" t="str">
        <f t="shared" si="53"/>
        <v>999:99.99</v>
      </c>
      <c r="AS82" s="4" t="str">
        <f t="shared" si="54"/>
        <v>999:99.99</v>
      </c>
      <c r="AT82" s="4" t="str">
        <f t="shared" si="55"/>
        <v>999:99.99</v>
      </c>
      <c r="AU82" s="4" t="str">
        <f t="shared" si="58"/>
        <v/>
      </c>
      <c r="AV82" s="4" t="str">
        <f t="shared" si="59"/>
        <v/>
      </c>
    </row>
    <row r="83" spans="1:48" ht="16.5" customHeight="1">
      <c r="A83" s="7" t="str">
        <f t="shared" si="42"/>
        <v/>
      </c>
      <c r="B83" s="84"/>
      <c r="C83" s="85"/>
      <c r="D83" s="86"/>
      <c r="E83" s="86"/>
      <c r="F83" s="86"/>
      <c r="G83" s="86"/>
      <c r="H83" s="127"/>
      <c r="I83" s="114"/>
      <c r="J83" s="127"/>
      <c r="K83" s="114"/>
      <c r="L83" s="127"/>
      <c r="M83" s="114"/>
      <c r="N83" s="127"/>
      <c r="O83" s="114"/>
      <c r="P83" s="7" t="str">
        <f>IF(B83="","",YEAR(申込書!$C$60)-YEAR(申込一覧表!B83))</f>
        <v/>
      </c>
      <c r="Q83" s="11"/>
      <c r="R83" s="12">
        <f t="shared" si="29"/>
        <v>0</v>
      </c>
      <c r="S83" s="12">
        <f t="shared" si="30"/>
        <v>0</v>
      </c>
      <c r="T83" s="4" t="str">
        <f t="shared" si="31"/>
        <v/>
      </c>
      <c r="U83" s="4" t="str">
        <f t="shared" si="32"/>
        <v/>
      </c>
      <c r="V83" s="6">
        <f t="shared" si="43"/>
        <v>0</v>
      </c>
      <c r="W83" s="6" t="str">
        <f t="shared" si="44"/>
        <v/>
      </c>
      <c r="X83" s="4">
        <f t="shared" si="33"/>
        <v>0</v>
      </c>
      <c r="Y83" s="4">
        <f t="shared" si="56"/>
        <v>0</v>
      </c>
      <c r="Z83" s="4" t="str">
        <f t="shared" si="57"/>
        <v/>
      </c>
      <c r="AA83" s="4" t="str">
        <f t="shared" si="34"/>
        <v/>
      </c>
      <c r="AB83" s="12">
        <f t="shared" si="35"/>
        <v>0</v>
      </c>
      <c r="AC83" s="4" t="str">
        <f t="shared" si="36"/>
        <v/>
      </c>
      <c r="AD83" s="4">
        <v>5</v>
      </c>
      <c r="AE83" s="4" t="str">
        <f t="shared" si="37"/>
        <v xml:space="preserve"> </v>
      </c>
      <c r="AF83" s="4" t="str">
        <f t="shared" si="38"/>
        <v xml:space="preserve">  </v>
      </c>
      <c r="AG83" s="4" t="str">
        <f t="shared" si="45"/>
        <v/>
      </c>
      <c r="AH83" s="4" t="str">
        <f t="shared" si="39"/>
        <v/>
      </c>
      <c r="AI83" s="4" t="str">
        <f t="shared" si="40"/>
        <v/>
      </c>
      <c r="AJ83" s="4" t="str">
        <f t="shared" si="46"/>
        <v/>
      </c>
      <c r="AK83" s="4" t="str">
        <f t="shared" si="47"/>
        <v/>
      </c>
      <c r="AL83" s="4" t="str">
        <f t="shared" si="48"/>
        <v/>
      </c>
      <c r="AM83" s="4" t="str">
        <f t="shared" si="49"/>
        <v/>
      </c>
      <c r="AN83" s="4" t="str">
        <f t="shared" si="50"/>
        <v/>
      </c>
      <c r="AO83" s="4" t="str">
        <f t="shared" si="51"/>
        <v/>
      </c>
      <c r="AP83" s="4">
        <f t="shared" si="41"/>
        <v>0</v>
      </c>
      <c r="AQ83" s="4" t="str">
        <f t="shared" si="52"/>
        <v>999:99.99</v>
      </c>
      <c r="AR83" s="4" t="str">
        <f t="shared" si="53"/>
        <v>999:99.99</v>
      </c>
      <c r="AS83" s="4" t="str">
        <f t="shared" si="54"/>
        <v>999:99.99</v>
      </c>
      <c r="AT83" s="4" t="str">
        <f t="shared" si="55"/>
        <v>999:99.99</v>
      </c>
      <c r="AU83" s="4" t="str">
        <f t="shared" si="58"/>
        <v/>
      </c>
      <c r="AV83" s="4" t="str">
        <f t="shared" si="59"/>
        <v/>
      </c>
    </row>
    <row r="84" spans="1:48" ht="16.5" customHeight="1">
      <c r="A84" s="7" t="str">
        <f t="shared" si="42"/>
        <v/>
      </c>
      <c r="B84" s="84"/>
      <c r="C84" s="85"/>
      <c r="D84" s="86"/>
      <c r="E84" s="86"/>
      <c r="F84" s="86"/>
      <c r="G84" s="86"/>
      <c r="H84" s="127"/>
      <c r="I84" s="114"/>
      <c r="J84" s="127"/>
      <c r="K84" s="114"/>
      <c r="L84" s="127"/>
      <c r="M84" s="114"/>
      <c r="N84" s="127"/>
      <c r="O84" s="114"/>
      <c r="P84" s="7" t="str">
        <f>IF(B84="","",YEAR(申込書!$C$60)-YEAR(申込一覧表!B84))</f>
        <v/>
      </c>
      <c r="Q84" s="11"/>
      <c r="R84" s="12">
        <f t="shared" si="29"/>
        <v>0</v>
      </c>
      <c r="S84" s="12">
        <f t="shared" si="30"/>
        <v>0</v>
      </c>
      <c r="T84" s="4" t="str">
        <f t="shared" si="31"/>
        <v/>
      </c>
      <c r="U84" s="4" t="str">
        <f t="shared" si="32"/>
        <v/>
      </c>
      <c r="V84" s="6">
        <f t="shared" si="43"/>
        <v>0</v>
      </c>
      <c r="W84" s="6" t="str">
        <f t="shared" si="44"/>
        <v/>
      </c>
      <c r="X84" s="4">
        <f t="shared" si="33"/>
        <v>0</v>
      </c>
      <c r="Y84" s="4">
        <f t="shared" si="56"/>
        <v>0</v>
      </c>
      <c r="Z84" s="4" t="str">
        <f t="shared" si="57"/>
        <v/>
      </c>
      <c r="AA84" s="4" t="str">
        <f t="shared" si="34"/>
        <v/>
      </c>
      <c r="AB84" s="12">
        <f t="shared" si="35"/>
        <v>0</v>
      </c>
      <c r="AC84" s="4" t="str">
        <f t="shared" si="36"/>
        <v/>
      </c>
      <c r="AD84" s="4">
        <v>5</v>
      </c>
      <c r="AE84" s="4" t="str">
        <f t="shared" si="37"/>
        <v xml:space="preserve"> </v>
      </c>
      <c r="AF84" s="4" t="str">
        <f t="shared" si="38"/>
        <v xml:space="preserve">  </v>
      </c>
      <c r="AG84" s="4" t="str">
        <f t="shared" si="45"/>
        <v/>
      </c>
      <c r="AH84" s="4" t="str">
        <f t="shared" si="39"/>
        <v/>
      </c>
      <c r="AI84" s="4" t="str">
        <f t="shared" si="40"/>
        <v/>
      </c>
      <c r="AJ84" s="4" t="str">
        <f t="shared" si="46"/>
        <v/>
      </c>
      <c r="AK84" s="4" t="str">
        <f t="shared" si="47"/>
        <v/>
      </c>
      <c r="AL84" s="4" t="str">
        <f t="shared" si="48"/>
        <v/>
      </c>
      <c r="AM84" s="4" t="str">
        <f t="shared" si="49"/>
        <v/>
      </c>
      <c r="AN84" s="4" t="str">
        <f t="shared" si="50"/>
        <v/>
      </c>
      <c r="AO84" s="4" t="str">
        <f t="shared" si="51"/>
        <v/>
      </c>
      <c r="AP84" s="4">
        <f t="shared" si="41"/>
        <v>0</v>
      </c>
      <c r="AQ84" s="4" t="str">
        <f t="shared" si="52"/>
        <v>999:99.99</v>
      </c>
      <c r="AR84" s="4" t="str">
        <f t="shared" si="53"/>
        <v>999:99.99</v>
      </c>
      <c r="AS84" s="4" t="str">
        <f t="shared" si="54"/>
        <v>999:99.99</v>
      </c>
      <c r="AT84" s="4" t="str">
        <f t="shared" si="55"/>
        <v>999:99.99</v>
      </c>
      <c r="AU84" s="4" t="str">
        <f t="shared" si="58"/>
        <v/>
      </c>
      <c r="AV84" s="4" t="str">
        <f t="shared" si="59"/>
        <v/>
      </c>
    </row>
    <row r="85" spans="1:48" ht="16.5" customHeight="1">
      <c r="A85" s="7" t="str">
        <f t="shared" si="42"/>
        <v/>
      </c>
      <c r="B85" s="84"/>
      <c r="C85" s="85"/>
      <c r="D85" s="86"/>
      <c r="E85" s="86"/>
      <c r="F85" s="86"/>
      <c r="G85" s="86"/>
      <c r="H85" s="127"/>
      <c r="I85" s="114"/>
      <c r="J85" s="127"/>
      <c r="K85" s="114"/>
      <c r="L85" s="127"/>
      <c r="M85" s="114"/>
      <c r="N85" s="127"/>
      <c r="O85" s="114"/>
      <c r="P85" s="7" t="str">
        <f>IF(B85="","",YEAR(申込書!$C$60)-YEAR(申込一覧表!B85))</f>
        <v/>
      </c>
      <c r="Q85" s="11"/>
      <c r="R85" s="12">
        <f t="shared" si="29"/>
        <v>0</v>
      </c>
      <c r="S85" s="12">
        <f t="shared" si="30"/>
        <v>0</v>
      </c>
      <c r="T85" s="4" t="str">
        <f t="shared" si="31"/>
        <v/>
      </c>
      <c r="U85" s="4" t="str">
        <f t="shared" si="32"/>
        <v/>
      </c>
      <c r="V85" s="6">
        <f t="shared" si="43"/>
        <v>0</v>
      </c>
      <c r="W85" s="6" t="str">
        <f t="shared" si="44"/>
        <v/>
      </c>
      <c r="X85" s="4">
        <f t="shared" si="33"/>
        <v>0</v>
      </c>
      <c r="Y85" s="4">
        <f t="shared" si="56"/>
        <v>0</v>
      </c>
      <c r="Z85" s="4" t="str">
        <f t="shared" si="57"/>
        <v/>
      </c>
      <c r="AA85" s="4" t="str">
        <f t="shared" si="34"/>
        <v/>
      </c>
      <c r="AB85" s="12">
        <f t="shared" si="35"/>
        <v>0</v>
      </c>
      <c r="AC85" s="4" t="str">
        <f t="shared" si="36"/>
        <v/>
      </c>
      <c r="AD85" s="4">
        <v>5</v>
      </c>
      <c r="AE85" s="4" t="str">
        <f t="shared" si="37"/>
        <v xml:space="preserve"> </v>
      </c>
      <c r="AF85" s="4" t="str">
        <f t="shared" si="38"/>
        <v xml:space="preserve">  </v>
      </c>
      <c r="AG85" s="4" t="str">
        <f t="shared" si="45"/>
        <v/>
      </c>
      <c r="AH85" s="4" t="str">
        <f t="shared" si="39"/>
        <v/>
      </c>
      <c r="AI85" s="4" t="str">
        <f t="shared" si="40"/>
        <v/>
      </c>
      <c r="AJ85" s="4" t="str">
        <f t="shared" si="46"/>
        <v/>
      </c>
      <c r="AK85" s="4" t="str">
        <f t="shared" si="47"/>
        <v/>
      </c>
      <c r="AL85" s="4" t="str">
        <f t="shared" si="48"/>
        <v/>
      </c>
      <c r="AM85" s="4" t="str">
        <f t="shared" si="49"/>
        <v/>
      </c>
      <c r="AN85" s="4" t="str">
        <f t="shared" si="50"/>
        <v/>
      </c>
      <c r="AO85" s="4" t="str">
        <f t="shared" si="51"/>
        <v/>
      </c>
      <c r="AP85" s="4">
        <f t="shared" si="41"/>
        <v>0</v>
      </c>
      <c r="AQ85" s="4" t="str">
        <f t="shared" si="52"/>
        <v>999:99.99</v>
      </c>
      <c r="AR85" s="4" t="str">
        <f t="shared" si="53"/>
        <v>999:99.99</v>
      </c>
      <c r="AS85" s="4" t="str">
        <f t="shared" si="54"/>
        <v>999:99.99</v>
      </c>
      <c r="AT85" s="4" t="str">
        <f t="shared" si="55"/>
        <v>999:99.99</v>
      </c>
      <c r="AU85" s="4" t="str">
        <f t="shared" si="58"/>
        <v/>
      </c>
      <c r="AV85" s="4" t="str">
        <f t="shared" si="59"/>
        <v/>
      </c>
    </row>
    <row r="86" spans="1:48" ht="16.5" customHeight="1">
      <c r="A86" s="7" t="str">
        <f t="shared" si="42"/>
        <v/>
      </c>
      <c r="B86" s="84"/>
      <c r="C86" s="85"/>
      <c r="D86" s="86"/>
      <c r="E86" s="86"/>
      <c r="F86" s="86"/>
      <c r="G86" s="86"/>
      <c r="H86" s="127"/>
      <c r="I86" s="114"/>
      <c r="J86" s="127"/>
      <c r="K86" s="114"/>
      <c r="L86" s="127"/>
      <c r="M86" s="114"/>
      <c r="N86" s="127"/>
      <c r="O86" s="114"/>
      <c r="P86" s="7" t="str">
        <f>IF(B86="","",YEAR(申込書!$C$60)-YEAR(申込一覧表!B86))</f>
        <v/>
      </c>
      <c r="Q86" s="11"/>
      <c r="R86" s="12">
        <f t="shared" si="29"/>
        <v>0</v>
      </c>
      <c r="S86" s="12">
        <f t="shared" si="30"/>
        <v>0</v>
      </c>
      <c r="T86" s="4" t="str">
        <f t="shared" si="31"/>
        <v/>
      </c>
      <c r="U86" s="4" t="str">
        <f t="shared" si="32"/>
        <v/>
      </c>
      <c r="V86" s="6">
        <f t="shared" si="43"/>
        <v>0</v>
      </c>
      <c r="W86" s="6" t="str">
        <f t="shared" si="44"/>
        <v/>
      </c>
      <c r="X86" s="4">
        <f t="shared" si="33"/>
        <v>0</v>
      </c>
      <c r="Y86" s="4">
        <f t="shared" si="56"/>
        <v>0</v>
      </c>
      <c r="Z86" s="4" t="str">
        <f t="shared" si="57"/>
        <v/>
      </c>
      <c r="AA86" s="4" t="str">
        <f t="shared" si="34"/>
        <v/>
      </c>
      <c r="AB86" s="12">
        <f t="shared" si="35"/>
        <v>0</v>
      </c>
      <c r="AC86" s="4" t="str">
        <f t="shared" si="36"/>
        <v/>
      </c>
      <c r="AD86" s="4">
        <v>5</v>
      </c>
      <c r="AE86" s="4" t="str">
        <f t="shared" si="37"/>
        <v xml:space="preserve"> </v>
      </c>
      <c r="AF86" s="4" t="str">
        <f t="shared" si="38"/>
        <v xml:space="preserve">  </v>
      </c>
      <c r="AG86" s="4" t="str">
        <f t="shared" si="45"/>
        <v/>
      </c>
      <c r="AH86" s="4" t="str">
        <f t="shared" si="39"/>
        <v/>
      </c>
      <c r="AI86" s="4" t="str">
        <f t="shared" si="40"/>
        <v/>
      </c>
      <c r="AJ86" s="4" t="str">
        <f t="shared" si="46"/>
        <v/>
      </c>
      <c r="AK86" s="4" t="str">
        <f t="shared" si="47"/>
        <v/>
      </c>
      <c r="AL86" s="4" t="str">
        <f t="shared" si="48"/>
        <v/>
      </c>
      <c r="AM86" s="4" t="str">
        <f t="shared" si="49"/>
        <v/>
      </c>
      <c r="AN86" s="4" t="str">
        <f t="shared" si="50"/>
        <v/>
      </c>
      <c r="AO86" s="4" t="str">
        <f t="shared" si="51"/>
        <v/>
      </c>
      <c r="AP86" s="4">
        <f t="shared" si="41"/>
        <v>0</v>
      </c>
      <c r="AQ86" s="4" t="str">
        <f t="shared" si="52"/>
        <v>999:99.99</v>
      </c>
      <c r="AR86" s="4" t="str">
        <f t="shared" si="53"/>
        <v>999:99.99</v>
      </c>
      <c r="AS86" s="4" t="str">
        <f t="shared" si="54"/>
        <v>999:99.99</v>
      </c>
      <c r="AT86" s="4" t="str">
        <f t="shared" si="55"/>
        <v>999:99.99</v>
      </c>
      <c r="AU86" s="4" t="str">
        <f t="shared" si="58"/>
        <v/>
      </c>
      <c r="AV86" s="4" t="str">
        <f t="shared" si="59"/>
        <v/>
      </c>
    </row>
    <row r="87" spans="1:48" ht="16.5" customHeight="1">
      <c r="A87" s="7" t="str">
        <f t="shared" si="42"/>
        <v/>
      </c>
      <c r="B87" s="84"/>
      <c r="C87" s="85"/>
      <c r="D87" s="86"/>
      <c r="E87" s="86"/>
      <c r="F87" s="86"/>
      <c r="G87" s="86"/>
      <c r="H87" s="127"/>
      <c r="I87" s="114"/>
      <c r="J87" s="127"/>
      <c r="K87" s="114"/>
      <c r="L87" s="127"/>
      <c r="M87" s="114"/>
      <c r="N87" s="127"/>
      <c r="O87" s="114"/>
      <c r="P87" s="7" t="str">
        <f>IF(B87="","",YEAR(申込書!$C$60)-YEAR(申込一覧表!B87))</f>
        <v/>
      </c>
      <c r="Q87" s="11"/>
      <c r="R87" s="12">
        <f t="shared" si="29"/>
        <v>0</v>
      </c>
      <c r="S87" s="12">
        <f t="shared" si="30"/>
        <v>0</v>
      </c>
      <c r="T87" s="4" t="str">
        <f t="shared" si="31"/>
        <v/>
      </c>
      <c r="U87" s="4" t="str">
        <f t="shared" si="32"/>
        <v/>
      </c>
      <c r="V87" s="6">
        <f t="shared" si="43"/>
        <v>0</v>
      </c>
      <c r="W87" s="6" t="str">
        <f t="shared" si="44"/>
        <v/>
      </c>
      <c r="X87" s="4">
        <f t="shared" si="33"/>
        <v>0</v>
      </c>
      <c r="Y87" s="4">
        <f t="shared" si="56"/>
        <v>0</v>
      </c>
      <c r="Z87" s="4" t="str">
        <f t="shared" si="57"/>
        <v/>
      </c>
      <c r="AA87" s="4" t="str">
        <f t="shared" si="34"/>
        <v/>
      </c>
      <c r="AB87" s="12">
        <f t="shared" si="35"/>
        <v>0</v>
      </c>
      <c r="AC87" s="4" t="str">
        <f t="shared" si="36"/>
        <v/>
      </c>
      <c r="AD87" s="4">
        <v>5</v>
      </c>
      <c r="AE87" s="4" t="str">
        <f t="shared" si="37"/>
        <v xml:space="preserve"> </v>
      </c>
      <c r="AF87" s="4" t="str">
        <f t="shared" si="38"/>
        <v xml:space="preserve">  </v>
      </c>
      <c r="AG87" s="4" t="str">
        <f t="shared" si="45"/>
        <v/>
      </c>
      <c r="AH87" s="4" t="str">
        <f t="shared" si="39"/>
        <v/>
      </c>
      <c r="AI87" s="4" t="str">
        <f t="shared" si="40"/>
        <v/>
      </c>
      <c r="AJ87" s="4" t="str">
        <f t="shared" si="46"/>
        <v/>
      </c>
      <c r="AK87" s="4" t="str">
        <f t="shared" si="47"/>
        <v/>
      </c>
      <c r="AL87" s="4" t="str">
        <f t="shared" ref="AL87" si="60">IF(H87="","",VALUE(LEFT(H87,4)))</f>
        <v/>
      </c>
      <c r="AM87" s="4" t="str">
        <f t="shared" ref="AM87" si="61">IF(J87="","",VALUE(LEFT(J87,4)))</f>
        <v/>
      </c>
      <c r="AN87" s="4" t="str">
        <f t="shared" ref="AN87" si="62">IF(L87="","",VALUE(LEFT(L87,4)))</f>
        <v/>
      </c>
      <c r="AO87" s="4" t="str">
        <f t="shared" ref="AO87" si="63">IF(N87="","",VALUE(LEFT(N87,4)))</f>
        <v/>
      </c>
      <c r="AP87" s="4">
        <f t="shared" si="41"/>
        <v>0</v>
      </c>
      <c r="AQ87" s="4" t="str">
        <f t="shared" si="52"/>
        <v>999:99.99</v>
      </c>
      <c r="AR87" s="4" t="str">
        <f t="shared" si="53"/>
        <v>999:99.99</v>
      </c>
      <c r="AS87" s="4" t="str">
        <f t="shared" si="54"/>
        <v>999:99.99</v>
      </c>
      <c r="AT87" s="4" t="str">
        <f t="shared" si="55"/>
        <v>999:99.99</v>
      </c>
      <c r="AU87" s="4" t="str">
        <f t="shared" si="58"/>
        <v/>
      </c>
      <c r="AV87" s="4" t="str">
        <f t="shared" si="59"/>
        <v/>
      </c>
    </row>
    <row r="88" spans="1:48" ht="16.5" customHeight="1">
      <c r="AB88" s="12">
        <f>40-COUNTIF(AB48:AB87,0)</f>
        <v>0</v>
      </c>
      <c r="AU88" s="4">
        <f>SUM(AU6:AU87)</f>
        <v>0</v>
      </c>
      <c r="AV88" s="4">
        <f>SUM(AV6:AV87)</f>
        <v>0</v>
      </c>
    </row>
    <row r="89" spans="1:48" ht="16.5" customHeight="1">
      <c r="AB89" s="12">
        <f>SUM(AB48:AB87)</f>
        <v>0</v>
      </c>
    </row>
  </sheetData>
  <sheetProtection algorithmName="SHA-512" hashValue="jjYsIYwMngBNrVqfo6SOWSpLj3ij9PlULOfjgJBJVmllJ8+bMakItYBhbkfJTW2cfxikDORi0g8PU8Hq9XtaBw==" saltValue="Mc/2ypX8hrf0AxnH4lKQeg==" spinCount="100000" sheet="1" selectLockedCells="1"/>
  <mergeCells count="9">
    <mergeCell ref="R3:S3"/>
    <mergeCell ref="O1:P1"/>
    <mergeCell ref="N4:O4"/>
    <mergeCell ref="H4:I4"/>
    <mergeCell ref="J4:K4"/>
    <mergeCell ref="L4:M4"/>
    <mergeCell ref="AQ4:AT4"/>
    <mergeCell ref="AH4:AK4"/>
    <mergeCell ref="AL4:AO4"/>
  </mergeCells>
  <phoneticPr fontId="2"/>
  <conditionalFormatting sqref="H6:H45 J6:J45 H48:H87 J48:J87">
    <cfRule type="expression" dxfId="11" priority="9" stopIfTrue="1">
      <formula>$R6=1</formula>
    </cfRule>
  </conditionalFormatting>
  <conditionalFormatting sqref="L6:L45 N6:N45 L48:L87 N48:N87">
    <cfRule type="expression" dxfId="10" priority="10" stopIfTrue="1">
      <formula>$S6=1</formula>
    </cfRule>
  </conditionalFormatting>
  <conditionalFormatting sqref="L6:L45">
    <cfRule type="expression" dxfId="9" priority="4" stopIfTrue="1">
      <formula>$R6=1</formula>
    </cfRule>
  </conditionalFormatting>
  <conditionalFormatting sqref="L48:L87">
    <cfRule type="expression" dxfId="8" priority="2" stopIfTrue="1">
      <formula>$R48=1</formula>
    </cfRule>
  </conditionalFormatting>
  <conditionalFormatting sqref="N6:N45">
    <cfRule type="expression" dxfId="7" priority="3" stopIfTrue="1">
      <formula>$R6=1</formula>
    </cfRule>
  </conditionalFormatting>
  <conditionalFormatting sqref="N48:N87">
    <cfRule type="expression" dxfId="6" priority="1" stopIfTrue="1">
      <formula>$R48=1</formula>
    </cfRule>
  </conditionalFormatting>
  <dataValidations xWindow="494" yWindow="644" count="10">
    <dataValidation type="list" imeMode="on" allowBlank="1" showInputMessage="1" showErrorMessage="1" promptTitle="種別選択" prompt="マスターズ協会_x000a_登録種別を_x000a_選択して下さい。" sqref="C6:C45 C48:C87" xr:uid="{00000000-0002-0000-0100-000000000000}">
      <formula1>"100歳,１年間"</formula1>
    </dataValidation>
    <dataValidation imeMode="on" allowBlank="1" showInputMessage="1" showErrorMessage="1" promptTitle="名" prompt="選手の名を入力して下さい。" sqref="E48:E87 E6:E45" xr:uid="{00000000-0002-0000-0100-000001000000}"/>
    <dataValidation allowBlank="1" showInputMessage="1" showErrorMessage="1" prompt="入力不要" sqref="A6:A45 P48:P87 P6:P45 A48:A87" xr:uid="{00000000-0002-0000-0100-000002000000}"/>
    <dataValidation type="date" imeMode="off" operator="lessThanOrEqual" allowBlank="1" showInputMessage="1" showErrorMessage="1" error="18歳未満は出場出来ません。" promptTitle="入力形式" prompt="例　1943/01/14 の形式で_x000a_入力して下さい。" sqref="B48:B87 B6:B45" xr:uid="{00000000-0002-0000-0100-000003000000}">
      <formula1>TODAY()-16*365</formula1>
    </dataValidation>
    <dataValidation imeMode="on" allowBlank="1" showInputMessage="1" showErrorMessage="1" promptTitle="姓" prompt="選手の姓を入力して下さい。" sqref="D48:D87 D6:D45" xr:uid="{00000000-0002-0000-0100-000004000000}"/>
    <dataValidation imeMode="halfKatakana" allowBlank="1" showInputMessage="1" showErrorMessage="1" promptTitle="選手姓カナ" prompt="選手の姓のフリカナを入力して下さい。_x000a_（半角カタカナ）" sqref="F6:F45 F48:F87" xr:uid="{00000000-0002-0000-0100-000005000000}"/>
    <dataValidation imeMode="halfKatakana" allowBlank="1" showInputMessage="1" showErrorMessage="1" promptTitle="選手名カナ" prompt="選手の名のフリカナを入力して下さい。_x000a_（半角カタカナ）" sqref="G6:G45 G48:G87" xr:uid="{00000000-0002-0000-0100-000006000000}"/>
    <dataValidation type="list" allowBlank="1" showInputMessage="1" showErrorMessage="1" promptTitle="種目選択" prompt="泳いだ種目を選択して下さい。" sqref="N48:N87 H6:H45 J6:J45 L6:L45 N6:N45 J48:J87 L48:L87 H48:H87" xr:uid="{00000000-0002-0000-0100-000007000000}">
      <formula1>$V$6:$V$10</formula1>
    </dataValidation>
    <dataValidation type="decimal" imeMode="off" allowBlank="1" showInputMessage="1" showErrorMessage="1" errorTitle="入力確認" error="20秒から200分以内で入力して下さい。_x000a_１分以上の場合は_x000a_1分45秒67→｢145.67｣の形式で_x000a_入力して下さい。" promptTitle="記録入力" prompt="例   1分13秒32→113.32               10分35秒45→1035.45 _x000a_100分23秒45→10023.45" sqref="I6:I45 K6:K45 M6:M45 O6:O45" xr:uid="{00000000-0002-0000-0100-000008000000}">
      <formula1>20</formula1>
      <formula2>200000</formula2>
    </dataValidation>
    <dataValidation type="decimal" imeMode="off" allowBlank="1" showInputMessage="1" showErrorMessage="1" errorTitle="入力確認" error="20秒から20分以内で入力して下さい。_x000a_１分以上の場合は_x000a_1分45秒67→｢145.67｣の形式で_x000a_入力して下さい。" promptTitle="記録入力" prompt="例   1分13秒32→113.32               10分35秒45→1035.45_x000a_100分23秒45→10023.45" sqref="I48:I87 K48:K87 M48:M87 O48:O87" xr:uid="{00000000-0002-0000-0100-000009000000}">
      <formula1>20</formula1>
      <formula2>200000</formula2>
    </dataValidation>
  </dataValidations>
  <pageMargins left="0.39370078740157483" right="0.39370078740157483" top="0.39370078740157483" bottom="0.39370078740157483" header="0.51181102362204722" footer="0.51181102362204722"/>
  <pageSetup paperSize="9" scale="72" fitToHeight="2" orientation="landscape" blackAndWhite="1" horizontalDpi="4294967292" verticalDpi="300" r:id="rId1"/>
  <headerFooter alignWithMargins="0"/>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W128"/>
  <sheetViews>
    <sheetView showGridLines="0" workbookViewId="0">
      <pane ySplit="5" topLeftCell="A6" activePane="bottomLeft" state="frozen"/>
      <selection pane="bottomLeft" activeCell="F24" sqref="F24"/>
    </sheetView>
  </sheetViews>
  <sheetFormatPr defaultRowHeight="14.25" customHeight="1"/>
  <cols>
    <col min="1" max="1" width="4.42578125" style="14" customWidth="1"/>
    <col min="2" max="2" width="13.7109375" customWidth="1"/>
    <col min="3" max="3" width="7.7109375" style="14" customWidth="1"/>
    <col min="4" max="4" width="9.140625" style="14"/>
    <col min="6" max="10" width="12.85546875" customWidth="1"/>
    <col min="11" max="11" width="9.140625" customWidth="1"/>
    <col min="12" max="12" width="12.7109375" customWidth="1"/>
    <col min="13" max="13" width="3.7109375" customWidth="1"/>
    <col min="14" max="14" width="14.42578125" customWidth="1"/>
    <col min="15" max="15" width="4.28515625" customWidth="1"/>
    <col min="16" max="16" width="2.7109375" customWidth="1"/>
    <col min="17" max="20" width="9.140625" customWidth="1"/>
    <col min="21" max="32" width="3.28515625" customWidth="1"/>
    <col min="33" max="33" width="4.5703125" customWidth="1"/>
    <col min="34" max="34" width="9.140625" customWidth="1"/>
    <col min="35" max="42" width="5.7109375" customWidth="1"/>
    <col min="43" max="44" width="9.140625" customWidth="1"/>
    <col min="45" max="48" width="5.140625" customWidth="1"/>
    <col min="49" max="52" width="9.140625" customWidth="1"/>
  </cols>
  <sheetData>
    <row r="1" spans="1:49" ht="14.25" customHeight="1">
      <c r="A1" s="2" t="str">
        <f>申込書!B1</f>
        <v>第30回ＪＳＣＡマスターズ水泳通信記録会</v>
      </c>
      <c r="I1" s="212" t="s">
        <v>89</v>
      </c>
      <c r="J1" s="214"/>
    </row>
    <row r="2" spans="1:49" ht="14.25" customHeight="1">
      <c r="B2" s="115" t="str">
        <f>IF(AND(AND(申込書!$E$20="",申込書!$P$20=""),申込書!$E$27&gt;5),"※競技役員欄にご記入がありません。このままですと受付できません。","")</f>
        <v/>
      </c>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49" ht="14.25" customHeight="1">
      <c r="A3" s="3" t="str">
        <f>申込書!C4&amp;申込書!D4&amp;"-0"&amp;申込書!G4&amp;申込書!H4&amp;申込書!I4</f>
        <v>-0</v>
      </c>
      <c r="B3" s="13"/>
      <c r="C3" s="1"/>
      <c r="D3" s="1" t="str">
        <f>IF(申込書!C6="","チーム登録を行って下さい",申込書!C6)</f>
        <v>チーム登録を行って下さい</v>
      </c>
      <c r="N3" s="14"/>
      <c r="O3" s="14"/>
    </row>
    <row r="4" spans="1:49" ht="14.25" customHeight="1">
      <c r="B4" s="2"/>
      <c r="C4" s="15"/>
      <c r="D4" s="15"/>
      <c r="G4" s="46" t="s">
        <v>65</v>
      </c>
      <c r="N4" t="str">
        <f>申込書!Q4&amp;申込書!R4&amp;申込書!S4&amp;申込書!T4&amp;申込書!U4&amp;申込書!W4</f>
        <v/>
      </c>
    </row>
    <row r="5" spans="1:49" s="14" customFormat="1" ht="14.25" customHeight="1">
      <c r="A5" s="16" t="s">
        <v>16</v>
      </c>
      <c r="B5" s="16" t="s">
        <v>17</v>
      </c>
      <c r="C5" s="16" t="s">
        <v>25</v>
      </c>
      <c r="D5" s="16" t="s">
        <v>18</v>
      </c>
      <c r="E5" s="16" t="s">
        <v>23</v>
      </c>
      <c r="F5" s="16" t="s">
        <v>19</v>
      </c>
      <c r="G5" s="16" t="s">
        <v>20</v>
      </c>
      <c r="H5" s="16" t="s">
        <v>21</v>
      </c>
      <c r="I5" s="16" t="s">
        <v>22</v>
      </c>
      <c r="J5" s="43"/>
      <c r="N5"/>
      <c r="O5"/>
      <c r="U5" s="14" t="s">
        <v>24</v>
      </c>
      <c r="Y5" s="14" t="s">
        <v>154</v>
      </c>
      <c r="AC5" s="14" t="s">
        <v>182</v>
      </c>
      <c r="AS5" s="233" t="s">
        <v>183</v>
      </c>
      <c r="AT5" s="233"/>
      <c r="AU5" s="233"/>
      <c r="AV5" s="233"/>
    </row>
    <row r="6" spans="1:49" s="14" customFormat="1" ht="14.25" customHeight="1">
      <c r="A6" s="17" t="s">
        <v>59</v>
      </c>
      <c r="B6" s="18"/>
      <c r="C6" s="19"/>
      <c r="D6" s="18"/>
      <c r="E6" s="19"/>
      <c r="F6" s="20" t="str">
        <f>IF(AQ14&gt;1,"区分の重複があります!!","")</f>
        <v/>
      </c>
      <c r="G6" s="19"/>
      <c r="H6" s="19"/>
      <c r="I6" s="19"/>
      <c r="K6" s="14">
        <f>申込一覧表!Y87</f>
        <v>0</v>
      </c>
      <c r="N6"/>
      <c r="O6"/>
      <c r="Q6" s="14" t="s">
        <v>95</v>
      </c>
      <c r="R6" s="14" t="s">
        <v>96</v>
      </c>
      <c r="S6" s="14" t="s">
        <v>93</v>
      </c>
      <c r="T6" s="14" t="s">
        <v>94</v>
      </c>
      <c r="U6" s="14" t="s">
        <v>51</v>
      </c>
      <c r="V6" s="14" t="s">
        <v>52</v>
      </c>
      <c r="W6" s="14" t="s">
        <v>53</v>
      </c>
      <c r="X6" s="14" t="s">
        <v>54</v>
      </c>
      <c r="Y6" s="14" t="s">
        <v>51</v>
      </c>
      <c r="Z6" s="14" t="s">
        <v>52</v>
      </c>
      <c r="AA6" s="14" t="s">
        <v>53</v>
      </c>
      <c r="AB6" s="14" t="s">
        <v>54</v>
      </c>
      <c r="AC6" s="14" t="s">
        <v>51</v>
      </c>
      <c r="AD6" s="14" t="s">
        <v>52</v>
      </c>
      <c r="AE6" s="14" t="s">
        <v>53</v>
      </c>
      <c r="AF6" s="14" t="s">
        <v>54</v>
      </c>
      <c r="AH6" s="14" t="s">
        <v>25</v>
      </c>
      <c r="AI6" s="107">
        <v>119</v>
      </c>
      <c r="AJ6" s="107">
        <v>120</v>
      </c>
      <c r="AK6" s="107">
        <v>160</v>
      </c>
      <c r="AL6" s="107">
        <v>200</v>
      </c>
      <c r="AM6" s="107">
        <v>240</v>
      </c>
      <c r="AN6" s="107">
        <v>280</v>
      </c>
      <c r="AO6" s="107">
        <v>320</v>
      </c>
      <c r="AP6" s="107">
        <v>360</v>
      </c>
      <c r="AS6" s="14" t="s">
        <v>51</v>
      </c>
      <c r="AT6" s="14" t="s">
        <v>52</v>
      </c>
      <c r="AU6" s="14" t="s">
        <v>53</v>
      </c>
      <c r="AV6" s="14" t="s">
        <v>54</v>
      </c>
    </row>
    <row r="7" spans="1:49" ht="14.25" customHeight="1">
      <c r="A7" s="16" t="str">
        <f>IF(F7="","",1)</f>
        <v/>
      </c>
      <c r="B7" s="21" t="str">
        <f>IF(D7="","",リレーオーダー用紙!$N$4)</f>
        <v/>
      </c>
      <c r="C7" s="22" t="str">
        <f t="shared" ref="C7:C13" si="0">IF(D7="","",IF(D7&lt;120,119,FLOOR(D7,40)))</f>
        <v/>
      </c>
      <c r="D7" s="22" t="str">
        <f t="shared" ref="D7:D13" si="1">IF(SUM(U7:X7)=0,"",SUM(U7:X7))</f>
        <v/>
      </c>
      <c r="E7" s="87"/>
      <c r="F7" s="88"/>
      <c r="G7" s="88"/>
      <c r="H7" s="88"/>
      <c r="I7" s="88"/>
      <c r="J7" s="42" t="str">
        <f>IF(COUNTIF(AC7:AF7,"&gt;1")&gt;0,"泳者重複!!","")</f>
        <v/>
      </c>
      <c r="K7">
        <v>1</v>
      </c>
      <c r="L7" t="str">
        <f>IF(K7&lt;=K$6,VLOOKUP(K7,申込一覧表!Z:AA,2,0),"")</f>
        <v/>
      </c>
      <c r="M7">
        <f>IF(K7&lt;=K$6,VLOOKUP(K7,申込一覧表!Z:AB,3,0),0)</f>
        <v>0</v>
      </c>
      <c r="N7" s="23" t="str">
        <f>IF(M7=0,"",L7)</f>
        <v/>
      </c>
      <c r="O7" t="str">
        <f>IF(K7&lt;=K$6,VLOOKUP(K7,申込一覧表!Z:AG,8,0),"")</f>
        <v/>
      </c>
      <c r="P7" t="str">
        <f>IF(K7&lt;=K$6,VLOOKUP(K7,申込一覧表!Z:AD,5,0),"")</f>
        <v/>
      </c>
      <c r="Q7">
        <f t="shared" ref="Q7:Q38" si="2">COUNTIF($F$7:$I$13,N7)+COUNTIF($F$25:$I$31,N7)</f>
        <v>56</v>
      </c>
      <c r="R7">
        <f t="shared" ref="R7:R38" si="3">COUNTIF($F$16:$I$22,N7)+COUNTIF($F$34:$I$40,N7)</f>
        <v>56</v>
      </c>
      <c r="S7">
        <f t="shared" ref="S7:S46" si="4">COUNTIF($F$43:$I$49,N7)</f>
        <v>28</v>
      </c>
      <c r="T7">
        <f>COUNTIF($F$52:$I$58,_LM7)</f>
        <v>0</v>
      </c>
      <c r="U7" t="str">
        <f t="shared" ref="U7:X13" si="5">IF(F7="","",VLOOKUP(F7,$N$7:$O$87,2,0))</f>
        <v/>
      </c>
      <c r="V7" t="str">
        <f t="shared" si="5"/>
        <v/>
      </c>
      <c r="W7" t="str">
        <f t="shared" si="5"/>
        <v/>
      </c>
      <c r="X7" t="str">
        <f t="shared" si="5"/>
        <v/>
      </c>
      <c r="AC7" t="str">
        <f t="shared" ref="AC7:AF13" si="6">IF(F7="","",VLOOKUP(F7,$N$7:$T$87,4,0))</f>
        <v/>
      </c>
      <c r="AD7" t="str">
        <f t="shared" si="6"/>
        <v/>
      </c>
      <c r="AE7" t="str">
        <f t="shared" si="6"/>
        <v/>
      </c>
      <c r="AF7" t="str">
        <f t="shared" si="6"/>
        <v/>
      </c>
      <c r="AG7">
        <v>1</v>
      </c>
      <c r="AH7" s="47" t="str">
        <f t="shared" ref="AH7:AH13" si="7">C7</f>
        <v/>
      </c>
      <c r="AI7">
        <f>IF(AI$6=$AH7,1,0)</f>
        <v>0</v>
      </c>
      <c r="AJ7">
        <f t="shared" ref="AJ7:AP13" si="8">IF(AJ$6=$AH7,1,0)</f>
        <v>0</v>
      </c>
      <c r="AK7">
        <f t="shared" si="8"/>
        <v>0</v>
      </c>
      <c r="AL7">
        <f t="shared" si="8"/>
        <v>0</v>
      </c>
      <c r="AM7">
        <f t="shared" si="8"/>
        <v>0</v>
      </c>
      <c r="AN7">
        <f t="shared" si="8"/>
        <v>0</v>
      </c>
      <c r="AO7">
        <f t="shared" si="8"/>
        <v>0</v>
      </c>
      <c r="AP7">
        <f t="shared" si="8"/>
        <v>0</v>
      </c>
      <c r="AS7" t="str">
        <f>IF(F7="","",VLOOKUP(F7,$N$7:$AG$86,20,0))</f>
        <v/>
      </c>
      <c r="AT7" t="str">
        <f>IF(G7="","",VLOOKUP(G7,$N$7:$AG$86,20,0))</f>
        <v/>
      </c>
      <c r="AU7" t="str">
        <f>IF(H7="","",VLOOKUP(H7,$N$7:$AG$86,20,0))</f>
        <v/>
      </c>
      <c r="AV7" t="str">
        <f>IF(I7="","",VLOOKUP(I7,$N$7:$AG$86,20,0))</f>
        <v/>
      </c>
      <c r="AW7" s="4" t="str">
        <f>IF(E7="","999:99.99"," "&amp;LEFT(RIGHT("        "&amp;TEXT(E7,"0.00"),7),2)&amp;":"&amp;RIGHT(TEXT(E7,"0.00"),5))</f>
        <v>999:99.99</v>
      </c>
    </row>
    <row r="8" spans="1:49" ht="14.25" customHeight="1">
      <c r="A8" s="16" t="str">
        <f t="shared" ref="A8:A13" si="9">IF(F8="","",A7+1)</f>
        <v/>
      </c>
      <c r="B8" s="21" t="str">
        <f>IF(F8="","",リレーオーダー用紙!$N$4)</f>
        <v/>
      </c>
      <c r="C8" s="22" t="str">
        <f t="shared" si="0"/>
        <v/>
      </c>
      <c r="D8" s="22" t="str">
        <f t="shared" si="1"/>
        <v/>
      </c>
      <c r="E8" s="87"/>
      <c r="F8" s="88"/>
      <c r="G8" s="88"/>
      <c r="H8" s="88"/>
      <c r="I8" s="88"/>
      <c r="J8" s="42" t="str">
        <f t="shared" ref="J8:J13" si="10">IF(COUNTIF(AC8:AF8,"&gt;1")&gt;0,"泳者重複!!","")</f>
        <v/>
      </c>
      <c r="K8">
        <v>2</v>
      </c>
      <c r="L8" t="str">
        <f>IF(K8&lt;=K$6,VLOOKUP(K8,申込一覧表!Z:AA,2,0),"")</f>
        <v/>
      </c>
      <c r="M8">
        <f>IF(K8&lt;=K$6,VLOOKUP(K8,申込一覧表!Z:AB,3,0),0)</f>
        <v>0</v>
      </c>
      <c r="N8" s="24" t="str">
        <f t="shared" ref="N8:N71" si="11">IF(M8=0,"",L8)</f>
        <v/>
      </c>
      <c r="O8" t="str">
        <f>IF(K8&lt;=K$6,VLOOKUP(K8,申込一覧表!Z:AG,8,0),"")</f>
        <v/>
      </c>
      <c r="P8" t="str">
        <f>IF(K8&lt;=K$6,VLOOKUP(K8,申込一覧表!Z:AD,5,0),"")</f>
        <v/>
      </c>
      <c r="Q8">
        <f t="shared" si="2"/>
        <v>56</v>
      </c>
      <c r="R8">
        <f t="shared" si="3"/>
        <v>56</v>
      </c>
      <c r="S8">
        <f t="shared" si="4"/>
        <v>28</v>
      </c>
      <c r="T8">
        <f t="shared" ref="T8:T71" si="12">COUNTIF($F$52:$I$58,_LM7)</f>
        <v>0</v>
      </c>
      <c r="U8" t="str">
        <f t="shared" si="5"/>
        <v/>
      </c>
      <c r="V8" t="str">
        <f t="shared" si="5"/>
        <v/>
      </c>
      <c r="W8" t="str">
        <f t="shared" si="5"/>
        <v/>
      </c>
      <c r="X8" t="str">
        <f t="shared" si="5"/>
        <v/>
      </c>
      <c r="AC8" t="str">
        <f t="shared" si="6"/>
        <v/>
      </c>
      <c r="AD8" t="str">
        <f t="shared" si="6"/>
        <v/>
      </c>
      <c r="AE8" t="str">
        <f t="shared" si="6"/>
        <v/>
      </c>
      <c r="AF8" t="str">
        <f t="shared" si="6"/>
        <v/>
      </c>
      <c r="AG8">
        <v>2</v>
      </c>
      <c r="AH8" s="47" t="str">
        <f t="shared" si="7"/>
        <v/>
      </c>
      <c r="AI8">
        <f t="shared" ref="AI8:AI13" si="13">IF(AI$6=$AH8,1,0)</f>
        <v>0</v>
      </c>
      <c r="AJ8">
        <f t="shared" si="8"/>
        <v>0</v>
      </c>
      <c r="AK8">
        <f t="shared" si="8"/>
        <v>0</v>
      </c>
      <c r="AL8">
        <f t="shared" si="8"/>
        <v>0</v>
      </c>
      <c r="AM8">
        <f t="shared" si="8"/>
        <v>0</v>
      </c>
      <c r="AN8">
        <f t="shared" si="8"/>
        <v>0</v>
      </c>
      <c r="AO8">
        <f t="shared" si="8"/>
        <v>0</v>
      </c>
      <c r="AP8">
        <f t="shared" si="8"/>
        <v>0</v>
      </c>
      <c r="AS8" t="str">
        <f t="shared" ref="AS8:AS58" si="14">IF(F8="","",VLOOKUP(F8,$N$7:$AG$86,20,0))</f>
        <v/>
      </c>
      <c r="AT8" t="str">
        <f t="shared" ref="AT8:AT58" si="15">IF(G8="","",VLOOKUP(G8,$N$7:$AG$86,20,0))</f>
        <v/>
      </c>
      <c r="AU8" t="str">
        <f t="shared" ref="AU8:AU58" si="16">IF(H8="","",VLOOKUP(H8,$N$7:$AG$86,20,0))</f>
        <v/>
      </c>
      <c r="AV8" t="str">
        <f t="shared" ref="AV8:AV59" si="17">IF(I8="","",VLOOKUP(I8,$N$7:$AG$86,20,0))</f>
        <v/>
      </c>
      <c r="AW8" s="4" t="str">
        <f t="shared" ref="AW8:AW58" si="18">IF(E8="","999:99.99"," "&amp;LEFT(RIGHT("        "&amp;TEXT(E8,"0.00"),7),2)&amp;":"&amp;RIGHT(TEXT(E8,"0.00"),5))</f>
        <v>999:99.99</v>
      </c>
    </row>
    <row r="9" spans="1:49" ht="14.25" customHeight="1">
      <c r="A9" s="16" t="str">
        <f t="shared" si="9"/>
        <v/>
      </c>
      <c r="B9" s="21" t="str">
        <f>IF(F9="","",リレーオーダー用紙!$N$4)</f>
        <v/>
      </c>
      <c r="C9" s="22" t="str">
        <f t="shared" si="0"/>
        <v/>
      </c>
      <c r="D9" s="22" t="str">
        <f t="shared" si="1"/>
        <v/>
      </c>
      <c r="E9" s="87"/>
      <c r="F9" s="88"/>
      <c r="G9" s="88"/>
      <c r="H9" s="88"/>
      <c r="I9" s="88"/>
      <c r="J9" s="42" t="str">
        <f t="shared" si="10"/>
        <v/>
      </c>
      <c r="K9">
        <v>3</v>
      </c>
      <c r="L9" t="str">
        <f>IF(K9&lt;=K$6,VLOOKUP(K9,申込一覧表!Z:AA,2,0),"")</f>
        <v/>
      </c>
      <c r="M9">
        <f>IF(K9&lt;=K$6,VLOOKUP(K9,申込一覧表!Z:AB,3,0),0)</f>
        <v>0</v>
      </c>
      <c r="N9" s="24" t="str">
        <f t="shared" si="11"/>
        <v/>
      </c>
      <c r="O9" t="str">
        <f>IF(K9&lt;=K$6,VLOOKUP(K9,申込一覧表!Z:AG,8,0),"")</f>
        <v/>
      </c>
      <c r="P9" t="str">
        <f>IF(K9&lt;=K$6,VLOOKUP(K9,申込一覧表!Z:AD,5,0),"")</f>
        <v/>
      </c>
      <c r="Q9">
        <f t="shared" si="2"/>
        <v>56</v>
      </c>
      <c r="R9">
        <f t="shared" si="3"/>
        <v>56</v>
      </c>
      <c r="S9">
        <f t="shared" si="4"/>
        <v>28</v>
      </c>
      <c r="T9">
        <f t="shared" si="12"/>
        <v>0</v>
      </c>
      <c r="U9" t="str">
        <f t="shared" si="5"/>
        <v/>
      </c>
      <c r="V9" t="str">
        <f t="shared" si="5"/>
        <v/>
      </c>
      <c r="W9" t="str">
        <f t="shared" si="5"/>
        <v/>
      </c>
      <c r="X9" t="str">
        <f t="shared" si="5"/>
        <v/>
      </c>
      <c r="AC9" t="str">
        <f t="shared" si="6"/>
        <v/>
      </c>
      <c r="AD9" t="str">
        <f t="shared" si="6"/>
        <v/>
      </c>
      <c r="AE9" t="str">
        <f t="shared" si="6"/>
        <v/>
      </c>
      <c r="AF9" t="str">
        <f t="shared" si="6"/>
        <v/>
      </c>
      <c r="AG9">
        <v>3</v>
      </c>
      <c r="AH9" s="47" t="str">
        <f t="shared" si="7"/>
        <v/>
      </c>
      <c r="AI9">
        <f t="shared" si="13"/>
        <v>0</v>
      </c>
      <c r="AJ9">
        <f t="shared" si="8"/>
        <v>0</v>
      </c>
      <c r="AK9">
        <f t="shared" si="8"/>
        <v>0</v>
      </c>
      <c r="AL9">
        <f t="shared" si="8"/>
        <v>0</v>
      </c>
      <c r="AM9">
        <f t="shared" si="8"/>
        <v>0</v>
      </c>
      <c r="AN9">
        <f t="shared" si="8"/>
        <v>0</v>
      </c>
      <c r="AO9">
        <f t="shared" si="8"/>
        <v>0</v>
      </c>
      <c r="AP9">
        <f t="shared" si="8"/>
        <v>0</v>
      </c>
      <c r="AS9" t="str">
        <f t="shared" si="14"/>
        <v/>
      </c>
      <c r="AT9" t="str">
        <f t="shared" si="15"/>
        <v/>
      </c>
      <c r="AU9" t="str">
        <f t="shared" si="16"/>
        <v/>
      </c>
      <c r="AV9" t="str">
        <f t="shared" si="17"/>
        <v/>
      </c>
      <c r="AW9" s="4" t="str">
        <f t="shared" si="18"/>
        <v>999:99.99</v>
      </c>
    </row>
    <row r="10" spans="1:49" ht="14.25" customHeight="1">
      <c r="A10" s="16" t="str">
        <f t="shared" si="9"/>
        <v/>
      </c>
      <c r="B10" s="21" t="str">
        <f>IF(F10="","",リレーオーダー用紙!$N$4)</f>
        <v/>
      </c>
      <c r="C10" s="22" t="str">
        <f t="shared" si="0"/>
        <v/>
      </c>
      <c r="D10" s="22" t="str">
        <f t="shared" si="1"/>
        <v/>
      </c>
      <c r="E10" s="87"/>
      <c r="F10" s="88"/>
      <c r="G10" s="88"/>
      <c r="H10" s="88"/>
      <c r="I10" s="88"/>
      <c r="J10" s="42" t="str">
        <f t="shared" si="10"/>
        <v/>
      </c>
      <c r="K10">
        <v>4</v>
      </c>
      <c r="L10" t="str">
        <f>IF(K10&lt;=K$6,VLOOKUP(K10,申込一覧表!Z:AA,2,0),"")</f>
        <v/>
      </c>
      <c r="M10">
        <f>IF(K10&lt;=K$6,VLOOKUP(K10,申込一覧表!Z:AB,3,0),0)</f>
        <v>0</v>
      </c>
      <c r="N10" s="24" t="str">
        <f t="shared" si="11"/>
        <v/>
      </c>
      <c r="O10" t="str">
        <f>IF(K10&lt;=K$6,VLOOKUP(K10,申込一覧表!Z:AG,8,0),"")</f>
        <v/>
      </c>
      <c r="P10" t="str">
        <f>IF(K10&lt;=K$6,VLOOKUP(K10,申込一覧表!Z:AD,5,0),"")</f>
        <v/>
      </c>
      <c r="Q10">
        <f t="shared" si="2"/>
        <v>56</v>
      </c>
      <c r="R10">
        <f t="shared" si="3"/>
        <v>56</v>
      </c>
      <c r="S10">
        <f t="shared" si="4"/>
        <v>28</v>
      </c>
      <c r="T10">
        <f t="shared" si="12"/>
        <v>0</v>
      </c>
      <c r="U10" t="str">
        <f t="shared" si="5"/>
        <v/>
      </c>
      <c r="V10" t="str">
        <f t="shared" si="5"/>
        <v/>
      </c>
      <c r="W10" t="str">
        <f t="shared" si="5"/>
        <v/>
      </c>
      <c r="X10" t="str">
        <f t="shared" si="5"/>
        <v/>
      </c>
      <c r="AC10" t="str">
        <f t="shared" si="6"/>
        <v/>
      </c>
      <c r="AD10" t="str">
        <f t="shared" si="6"/>
        <v/>
      </c>
      <c r="AE10" t="str">
        <f t="shared" si="6"/>
        <v/>
      </c>
      <c r="AF10" t="str">
        <f t="shared" si="6"/>
        <v/>
      </c>
      <c r="AG10">
        <v>4</v>
      </c>
      <c r="AH10" s="47" t="str">
        <f t="shared" si="7"/>
        <v/>
      </c>
      <c r="AI10">
        <f t="shared" si="13"/>
        <v>0</v>
      </c>
      <c r="AJ10">
        <f t="shared" si="8"/>
        <v>0</v>
      </c>
      <c r="AK10">
        <f t="shared" si="8"/>
        <v>0</v>
      </c>
      <c r="AL10">
        <f t="shared" si="8"/>
        <v>0</v>
      </c>
      <c r="AM10">
        <f t="shared" si="8"/>
        <v>0</v>
      </c>
      <c r="AN10">
        <f t="shared" si="8"/>
        <v>0</v>
      </c>
      <c r="AO10">
        <f t="shared" si="8"/>
        <v>0</v>
      </c>
      <c r="AP10">
        <f t="shared" si="8"/>
        <v>0</v>
      </c>
      <c r="AS10" t="str">
        <f t="shared" si="14"/>
        <v/>
      </c>
      <c r="AT10" t="str">
        <f t="shared" si="15"/>
        <v/>
      </c>
      <c r="AU10" t="str">
        <f t="shared" si="16"/>
        <v/>
      </c>
      <c r="AV10" t="str">
        <f t="shared" si="17"/>
        <v/>
      </c>
      <c r="AW10" s="4" t="str">
        <f t="shared" si="18"/>
        <v>999:99.99</v>
      </c>
    </row>
    <row r="11" spans="1:49" ht="14.25" customHeight="1">
      <c r="A11" s="16" t="str">
        <f t="shared" si="9"/>
        <v/>
      </c>
      <c r="B11" s="21" t="str">
        <f>IF(F11="","",リレーオーダー用紙!$N$4)</f>
        <v/>
      </c>
      <c r="C11" s="22" t="str">
        <f t="shared" si="0"/>
        <v/>
      </c>
      <c r="D11" s="22" t="str">
        <f t="shared" si="1"/>
        <v/>
      </c>
      <c r="E11" s="87"/>
      <c r="F11" s="88"/>
      <c r="G11" s="88"/>
      <c r="H11" s="88"/>
      <c r="I11" s="88"/>
      <c r="J11" s="42" t="str">
        <f t="shared" si="10"/>
        <v/>
      </c>
      <c r="K11">
        <v>5</v>
      </c>
      <c r="L11" t="str">
        <f>IF(K11&lt;=K$6,VLOOKUP(K11,申込一覧表!Z:AA,2,0),"")</f>
        <v/>
      </c>
      <c r="M11">
        <f>IF(K11&lt;=K$6,VLOOKUP(K11,申込一覧表!Z:AB,3,0),0)</f>
        <v>0</v>
      </c>
      <c r="N11" s="24" t="str">
        <f t="shared" si="11"/>
        <v/>
      </c>
      <c r="O11" t="str">
        <f>IF(K11&lt;=K$6,VLOOKUP(K11,申込一覧表!Z:AG,8,0),"")</f>
        <v/>
      </c>
      <c r="P11" t="str">
        <f>IF(K11&lt;=K$6,VLOOKUP(K11,申込一覧表!Z:AD,5,0),"")</f>
        <v/>
      </c>
      <c r="Q11">
        <f t="shared" si="2"/>
        <v>56</v>
      </c>
      <c r="R11">
        <f t="shared" si="3"/>
        <v>56</v>
      </c>
      <c r="S11">
        <f t="shared" si="4"/>
        <v>28</v>
      </c>
      <c r="T11">
        <f t="shared" si="12"/>
        <v>0</v>
      </c>
      <c r="U11" t="str">
        <f t="shared" si="5"/>
        <v/>
      </c>
      <c r="V11" t="str">
        <f t="shared" si="5"/>
        <v/>
      </c>
      <c r="W11" t="str">
        <f t="shared" si="5"/>
        <v/>
      </c>
      <c r="X11" t="str">
        <f t="shared" si="5"/>
        <v/>
      </c>
      <c r="AC11" t="str">
        <f t="shared" si="6"/>
        <v/>
      </c>
      <c r="AD11" t="str">
        <f t="shared" si="6"/>
        <v/>
      </c>
      <c r="AE11" t="str">
        <f t="shared" si="6"/>
        <v/>
      </c>
      <c r="AF11" t="str">
        <f t="shared" si="6"/>
        <v/>
      </c>
      <c r="AG11">
        <v>5</v>
      </c>
      <c r="AH11" s="47" t="str">
        <f t="shared" si="7"/>
        <v/>
      </c>
      <c r="AI11">
        <f t="shared" si="13"/>
        <v>0</v>
      </c>
      <c r="AJ11">
        <f t="shared" si="8"/>
        <v>0</v>
      </c>
      <c r="AK11">
        <f t="shared" si="8"/>
        <v>0</v>
      </c>
      <c r="AL11">
        <f t="shared" si="8"/>
        <v>0</v>
      </c>
      <c r="AM11">
        <f t="shared" si="8"/>
        <v>0</v>
      </c>
      <c r="AN11">
        <f t="shared" si="8"/>
        <v>0</v>
      </c>
      <c r="AO11">
        <f t="shared" si="8"/>
        <v>0</v>
      </c>
      <c r="AP11">
        <f t="shared" si="8"/>
        <v>0</v>
      </c>
      <c r="AS11" t="str">
        <f t="shared" si="14"/>
        <v/>
      </c>
      <c r="AT11" t="str">
        <f t="shared" si="15"/>
        <v/>
      </c>
      <c r="AU11" t="str">
        <f t="shared" si="16"/>
        <v/>
      </c>
      <c r="AV11" t="str">
        <f t="shared" si="17"/>
        <v/>
      </c>
      <c r="AW11" s="4" t="str">
        <f t="shared" si="18"/>
        <v>999:99.99</v>
      </c>
    </row>
    <row r="12" spans="1:49" ht="14.25" customHeight="1">
      <c r="A12" s="16" t="str">
        <f t="shared" si="9"/>
        <v/>
      </c>
      <c r="B12" s="21" t="str">
        <f>IF(F12="","",リレーオーダー用紙!$N$4)</f>
        <v/>
      </c>
      <c r="C12" s="22" t="str">
        <f t="shared" si="0"/>
        <v/>
      </c>
      <c r="D12" s="22" t="str">
        <f t="shared" si="1"/>
        <v/>
      </c>
      <c r="E12" s="87"/>
      <c r="F12" s="88"/>
      <c r="G12" s="88"/>
      <c r="H12" s="88"/>
      <c r="I12" s="88"/>
      <c r="J12" s="42" t="str">
        <f t="shared" si="10"/>
        <v/>
      </c>
      <c r="K12">
        <v>6</v>
      </c>
      <c r="L12" t="str">
        <f>IF(K12&lt;=K$6,VLOOKUP(K12,申込一覧表!Z:AA,2,0),"")</f>
        <v/>
      </c>
      <c r="M12">
        <f>IF(K12&lt;=K$6,VLOOKUP(K12,申込一覧表!Z:AB,3,0),0)</f>
        <v>0</v>
      </c>
      <c r="N12" s="24" t="str">
        <f t="shared" si="11"/>
        <v/>
      </c>
      <c r="O12" t="str">
        <f>IF(K12&lt;=K$6,VLOOKUP(K12,申込一覧表!Z:AG,8,0),"")</f>
        <v/>
      </c>
      <c r="P12" t="str">
        <f>IF(K12&lt;=K$6,VLOOKUP(K12,申込一覧表!Z:AD,5,0),"")</f>
        <v/>
      </c>
      <c r="Q12">
        <f t="shared" si="2"/>
        <v>56</v>
      </c>
      <c r="R12">
        <f t="shared" si="3"/>
        <v>56</v>
      </c>
      <c r="S12">
        <f t="shared" si="4"/>
        <v>28</v>
      </c>
      <c r="T12">
        <f t="shared" si="12"/>
        <v>0</v>
      </c>
      <c r="U12" t="str">
        <f t="shared" si="5"/>
        <v/>
      </c>
      <c r="V12" t="str">
        <f t="shared" si="5"/>
        <v/>
      </c>
      <c r="W12" t="str">
        <f t="shared" si="5"/>
        <v/>
      </c>
      <c r="X12" t="str">
        <f t="shared" si="5"/>
        <v/>
      </c>
      <c r="AC12" t="str">
        <f t="shared" si="6"/>
        <v/>
      </c>
      <c r="AD12" t="str">
        <f t="shared" si="6"/>
        <v/>
      </c>
      <c r="AE12" t="str">
        <f t="shared" si="6"/>
        <v/>
      </c>
      <c r="AF12" t="str">
        <f t="shared" si="6"/>
        <v/>
      </c>
      <c r="AG12">
        <v>6</v>
      </c>
      <c r="AH12" s="47" t="str">
        <f t="shared" si="7"/>
        <v/>
      </c>
      <c r="AI12">
        <f t="shared" si="13"/>
        <v>0</v>
      </c>
      <c r="AJ12">
        <f t="shared" si="8"/>
        <v>0</v>
      </c>
      <c r="AK12">
        <f t="shared" si="8"/>
        <v>0</v>
      </c>
      <c r="AL12">
        <f t="shared" si="8"/>
        <v>0</v>
      </c>
      <c r="AM12">
        <f t="shared" si="8"/>
        <v>0</v>
      </c>
      <c r="AN12">
        <f t="shared" si="8"/>
        <v>0</v>
      </c>
      <c r="AO12">
        <f t="shared" si="8"/>
        <v>0</v>
      </c>
      <c r="AP12">
        <f t="shared" si="8"/>
        <v>0</v>
      </c>
      <c r="AS12" t="str">
        <f t="shared" si="14"/>
        <v/>
      </c>
      <c r="AT12" t="str">
        <f t="shared" si="15"/>
        <v/>
      </c>
      <c r="AU12" t="str">
        <f t="shared" si="16"/>
        <v/>
      </c>
      <c r="AV12" t="str">
        <f t="shared" si="17"/>
        <v/>
      </c>
      <c r="AW12" s="4" t="str">
        <f t="shared" si="18"/>
        <v>999:99.99</v>
      </c>
    </row>
    <row r="13" spans="1:49" ht="14.25" customHeight="1">
      <c r="A13" s="16" t="str">
        <f t="shared" si="9"/>
        <v/>
      </c>
      <c r="B13" s="21" t="str">
        <f>IF(F13="","",リレーオーダー用紙!$N$4)</f>
        <v/>
      </c>
      <c r="C13" s="22" t="str">
        <f t="shared" si="0"/>
        <v/>
      </c>
      <c r="D13" s="22" t="str">
        <f t="shared" si="1"/>
        <v/>
      </c>
      <c r="E13" s="87"/>
      <c r="F13" s="88"/>
      <c r="G13" s="88"/>
      <c r="H13" s="88"/>
      <c r="I13" s="88"/>
      <c r="J13" s="42" t="str">
        <f t="shared" si="10"/>
        <v/>
      </c>
      <c r="K13">
        <v>7</v>
      </c>
      <c r="L13" t="str">
        <f>IF(K13&lt;=K$6,VLOOKUP(K13,申込一覧表!Z:AA,2,0),"")</f>
        <v/>
      </c>
      <c r="M13">
        <f>IF(K13&lt;=K$6,VLOOKUP(K13,申込一覧表!Z:AB,3,0),0)</f>
        <v>0</v>
      </c>
      <c r="N13" s="24" t="str">
        <f t="shared" si="11"/>
        <v/>
      </c>
      <c r="O13" t="str">
        <f>IF(K13&lt;=K$6,VLOOKUP(K13,申込一覧表!Z:AG,8,0),"")</f>
        <v/>
      </c>
      <c r="P13" t="str">
        <f>IF(K13&lt;=K$6,VLOOKUP(K13,申込一覧表!Z:AD,5,0),"")</f>
        <v/>
      </c>
      <c r="Q13">
        <f t="shared" si="2"/>
        <v>56</v>
      </c>
      <c r="R13">
        <f t="shared" si="3"/>
        <v>56</v>
      </c>
      <c r="S13">
        <f t="shared" si="4"/>
        <v>28</v>
      </c>
      <c r="T13">
        <f t="shared" si="12"/>
        <v>0</v>
      </c>
      <c r="U13" t="str">
        <f t="shared" si="5"/>
        <v/>
      </c>
      <c r="V13" t="str">
        <f t="shared" si="5"/>
        <v/>
      </c>
      <c r="W13" t="str">
        <f t="shared" si="5"/>
        <v/>
      </c>
      <c r="X13" t="str">
        <f t="shared" si="5"/>
        <v/>
      </c>
      <c r="AC13" t="str">
        <f t="shared" si="6"/>
        <v/>
      </c>
      <c r="AD13" t="str">
        <f t="shared" si="6"/>
        <v/>
      </c>
      <c r="AE13" t="str">
        <f t="shared" si="6"/>
        <v/>
      </c>
      <c r="AF13" t="str">
        <f t="shared" si="6"/>
        <v/>
      </c>
      <c r="AG13">
        <v>7</v>
      </c>
      <c r="AH13" s="47" t="str">
        <f t="shared" si="7"/>
        <v/>
      </c>
      <c r="AI13">
        <f t="shared" si="13"/>
        <v>0</v>
      </c>
      <c r="AJ13">
        <f t="shared" si="8"/>
        <v>0</v>
      </c>
      <c r="AK13">
        <f t="shared" si="8"/>
        <v>0</v>
      </c>
      <c r="AL13">
        <f t="shared" si="8"/>
        <v>0</v>
      </c>
      <c r="AM13">
        <f t="shared" si="8"/>
        <v>0</v>
      </c>
      <c r="AN13">
        <f t="shared" si="8"/>
        <v>0</v>
      </c>
      <c r="AO13">
        <f t="shared" si="8"/>
        <v>0</v>
      </c>
      <c r="AP13">
        <f t="shared" si="8"/>
        <v>0</v>
      </c>
      <c r="AS13" t="str">
        <f t="shared" si="14"/>
        <v/>
      </c>
      <c r="AT13" t="str">
        <f t="shared" si="15"/>
        <v/>
      </c>
      <c r="AU13" t="str">
        <f t="shared" si="16"/>
        <v/>
      </c>
      <c r="AV13" t="str">
        <f t="shared" si="17"/>
        <v/>
      </c>
      <c r="AW13" s="4" t="str">
        <f t="shared" si="18"/>
        <v>999:99.99</v>
      </c>
    </row>
    <row r="14" spans="1:49" ht="14.25" customHeight="1">
      <c r="A14" s="25"/>
      <c r="B14" s="26"/>
      <c r="C14" s="105"/>
      <c r="D14" s="27"/>
      <c r="E14" s="28"/>
      <c r="F14" s="29"/>
      <c r="G14" s="29"/>
      <c r="H14" s="29"/>
      <c r="I14" s="29"/>
      <c r="J14" s="29"/>
      <c r="K14">
        <v>8</v>
      </c>
      <c r="L14" t="str">
        <f>IF(K14&lt;=K$6,VLOOKUP(K14,申込一覧表!Z:AA,2,0),"")</f>
        <v/>
      </c>
      <c r="M14">
        <f>IF(K14&lt;=K$6,VLOOKUP(K14,申込一覧表!Z:AB,3,0),0)</f>
        <v>0</v>
      </c>
      <c r="N14" s="24" t="str">
        <f t="shared" si="11"/>
        <v/>
      </c>
      <c r="O14" t="str">
        <f>IF(K14&lt;=K$6,VLOOKUP(K14,申込一覧表!Z:AG,8,0),"")</f>
        <v/>
      </c>
      <c r="P14" t="str">
        <f>IF(K14&lt;=K$6,VLOOKUP(K14,申込一覧表!Z:AD,5,0),"")</f>
        <v/>
      </c>
      <c r="Q14">
        <f t="shared" si="2"/>
        <v>56</v>
      </c>
      <c r="R14">
        <f t="shared" si="3"/>
        <v>56</v>
      </c>
      <c r="S14">
        <f t="shared" si="4"/>
        <v>28</v>
      </c>
      <c r="T14">
        <f t="shared" si="12"/>
        <v>0</v>
      </c>
      <c r="AG14">
        <v>8</v>
      </c>
      <c r="AH14" s="106"/>
      <c r="AI14">
        <f t="shared" ref="AI14:AP14" si="19">SUM(AI7:AI13)</f>
        <v>0</v>
      </c>
      <c r="AJ14">
        <f t="shared" si="19"/>
        <v>0</v>
      </c>
      <c r="AK14">
        <f t="shared" si="19"/>
        <v>0</v>
      </c>
      <c r="AL14">
        <f t="shared" si="19"/>
        <v>0</v>
      </c>
      <c r="AM14">
        <f t="shared" si="19"/>
        <v>0</v>
      </c>
      <c r="AN14">
        <f t="shared" si="19"/>
        <v>0</v>
      </c>
      <c r="AO14">
        <f t="shared" si="19"/>
        <v>0</v>
      </c>
      <c r="AP14">
        <f t="shared" si="19"/>
        <v>0</v>
      </c>
      <c r="AQ14">
        <f>MAX(AI14:AP14)</f>
        <v>0</v>
      </c>
      <c r="AR14">
        <f>SUM(AI14:AP14)</f>
        <v>0</v>
      </c>
      <c r="AS14" t="str">
        <f t="shared" si="14"/>
        <v/>
      </c>
      <c r="AT14" t="str">
        <f t="shared" si="15"/>
        <v/>
      </c>
      <c r="AU14" t="str">
        <f t="shared" si="16"/>
        <v/>
      </c>
      <c r="AV14" t="str">
        <f t="shared" si="17"/>
        <v/>
      </c>
      <c r="AW14" s="4"/>
    </row>
    <row r="15" spans="1:49" s="14" customFormat="1" ht="14.25" customHeight="1">
      <c r="A15" s="30" t="s">
        <v>60</v>
      </c>
      <c r="B15" s="19"/>
      <c r="C15" s="19"/>
      <c r="D15" s="19"/>
      <c r="E15" s="19"/>
      <c r="F15" s="20" t="str">
        <f>IF(AQ23&gt;1,"区分の重複があります!!","")</f>
        <v/>
      </c>
      <c r="G15" s="19"/>
      <c r="H15" s="19"/>
      <c r="I15" s="19"/>
      <c r="K15">
        <v>9</v>
      </c>
      <c r="L15" t="str">
        <f>IF(K15&lt;=K$6,VLOOKUP(K15,申込一覧表!Z:AA,2,0),"")</f>
        <v/>
      </c>
      <c r="M15">
        <f>IF(K15&lt;=K$6,VLOOKUP(K15,申込一覧表!Z:AB,3,0),0)</f>
        <v>0</v>
      </c>
      <c r="N15" s="24" t="str">
        <f t="shared" si="11"/>
        <v/>
      </c>
      <c r="O15" t="str">
        <f>IF(K15&lt;=K$6,VLOOKUP(K15,申込一覧表!Z:AG,8,0),"")</f>
        <v/>
      </c>
      <c r="P15" t="str">
        <f>IF(K15&lt;=K$6,VLOOKUP(K15,申込一覧表!Z:AD,5,0),"")</f>
        <v/>
      </c>
      <c r="Q15">
        <f t="shared" si="2"/>
        <v>56</v>
      </c>
      <c r="R15">
        <f t="shared" si="3"/>
        <v>56</v>
      </c>
      <c r="S15">
        <f t="shared" si="4"/>
        <v>28</v>
      </c>
      <c r="T15">
        <f t="shared" si="12"/>
        <v>0</v>
      </c>
      <c r="U15"/>
      <c r="V15"/>
      <c r="W15"/>
      <c r="X15"/>
      <c r="Y15"/>
      <c r="Z15"/>
      <c r="AA15"/>
      <c r="AB15"/>
      <c r="AC15"/>
      <c r="AD15"/>
      <c r="AE15"/>
      <c r="AF15"/>
      <c r="AG15">
        <v>9</v>
      </c>
      <c r="AS15"/>
      <c r="AT15" t="str">
        <f t="shared" si="15"/>
        <v/>
      </c>
      <c r="AU15" t="str">
        <f t="shared" si="16"/>
        <v/>
      </c>
      <c r="AV15" t="str">
        <f t="shared" si="17"/>
        <v/>
      </c>
      <c r="AW15" s="4"/>
    </row>
    <row r="16" spans="1:49" ht="14.25" customHeight="1">
      <c r="A16" s="16" t="str">
        <f>IF(F16="","",1)</f>
        <v/>
      </c>
      <c r="B16" s="21" t="str">
        <f>IF(F16="","",リレーオーダー用紙!$N$4)</f>
        <v/>
      </c>
      <c r="C16" s="22" t="str">
        <f t="shared" ref="C16:C22" si="20">IF(D16="","",IF(D16&lt;120,119,FLOOR(D16,40)))</f>
        <v/>
      </c>
      <c r="D16" s="22" t="str">
        <f>IF(SUM(U16:X16)=0,"",SUM(U16:X16))</f>
        <v/>
      </c>
      <c r="E16" s="87"/>
      <c r="F16" s="88"/>
      <c r="G16" s="88"/>
      <c r="H16" s="88"/>
      <c r="I16" s="88"/>
      <c r="J16" s="42" t="str">
        <f>IF(COUNTIF(AC16:AF16,"&gt;1")&gt;0,"泳者重複!!","")</f>
        <v/>
      </c>
      <c r="K16">
        <v>10</v>
      </c>
      <c r="L16" t="str">
        <f>IF(K16&lt;=K$6,VLOOKUP(K16,申込一覧表!Z:AA,2,0),"")</f>
        <v/>
      </c>
      <c r="M16">
        <f>IF(K16&lt;=K$6,VLOOKUP(K16,申込一覧表!Z:AB,3,0),0)</f>
        <v>0</v>
      </c>
      <c r="N16" s="24" t="str">
        <f t="shared" si="11"/>
        <v/>
      </c>
      <c r="O16" t="str">
        <f>IF(K16&lt;=K$6,VLOOKUP(K16,申込一覧表!Z:AG,8,0),"")</f>
        <v/>
      </c>
      <c r="P16" t="str">
        <f>IF(K16&lt;=K$6,VLOOKUP(K16,申込一覧表!Z:AD,5,0),"")</f>
        <v/>
      </c>
      <c r="Q16">
        <f t="shared" si="2"/>
        <v>56</v>
      </c>
      <c r="R16">
        <f t="shared" si="3"/>
        <v>56</v>
      </c>
      <c r="S16">
        <f t="shared" si="4"/>
        <v>28</v>
      </c>
      <c r="T16">
        <f t="shared" si="12"/>
        <v>0</v>
      </c>
      <c r="U16" t="str">
        <f t="shared" ref="U16:X22" si="21">IF(F16="","",VLOOKUP(F16,$N$7:$O$87,2,0))</f>
        <v/>
      </c>
      <c r="V16" t="str">
        <f t="shared" si="21"/>
        <v/>
      </c>
      <c r="W16" t="str">
        <f t="shared" si="21"/>
        <v/>
      </c>
      <c r="X16" t="str">
        <f t="shared" si="21"/>
        <v/>
      </c>
      <c r="AC16" t="str">
        <f t="shared" ref="AC16:AF22" si="22">IF(F16="","",VLOOKUP(F16,$N$7:$T$87,5,0))</f>
        <v/>
      </c>
      <c r="AD16" t="str">
        <f t="shared" si="22"/>
        <v/>
      </c>
      <c r="AE16" t="str">
        <f t="shared" si="22"/>
        <v/>
      </c>
      <c r="AF16" t="str">
        <f t="shared" si="22"/>
        <v/>
      </c>
      <c r="AG16">
        <v>10</v>
      </c>
      <c r="AH16" s="106" t="str">
        <f t="shared" ref="AH16:AH22" si="23">C16</f>
        <v/>
      </c>
      <c r="AI16">
        <f>IF(AI$6=$AH16,1,0)</f>
        <v>0</v>
      </c>
      <c r="AJ16">
        <f t="shared" ref="AJ16:AP22" si="24">IF(AJ$6=$AH16,1,0)</f>
        <v>0</v>
      </c>
      <c r="AK16">
        <f t="shared" si="24"/>
        <v>0</v>
      </c>
      <c r="AL16">
        <f t="shared" si="24"/>
        <v>0</v>
      </c>
      <c r="AM16">
        <f t="shared" si="24"/>
        <v>0</v>
      </c>
      <c r="AN16">
        <f t="shared" si="24"/>
        <v>0</v>
      </c>
      <c r="AO16">
        <f t="shared" si="24"/>
        <v>0</v>
      </c>
      <c r="AP16">
        <f t="shared" si="24"/>
        <v>0</v>
      </c>
      <c r="AS16" t="str">
        <f t="shared" si="14"/>
        <v/>
      </c>
      <c r="AT16" t="str">
        <f t="shared" si="15"/>
        <v/>
      </c>
      <c r="AU16" t="str">
        <f t="shared" si="16"/>
        <v/>
      </c>
      <c r="AV16" t="str">
        <f t="shared" si="17"/>
        <v/>
      </c>
      <c r="AW16" s="4" t="str">
        <f t="shared" si="18"/>
        <v>999:99.99</v>
      </c>
    </row>
    <row r="17" spans="1:49" ht="14.25" customHeight="1">
      <c r="A17" s="16" t="str">
        <f t="shared" ref="A17:A22" si="25">IF(F17="","",A16+1)</f>
        <v/>
      </c>
      <c r="B17" s="21" t="str">
        <f>IF(F17="","",リレーオーダー用紙!$N$4)</f>
        <v/>
      </c>
      <c r="C17" s="22" t="str">
        <f t="shared" si="20"/>
        <v/>
      </c>
      <c r="D17" s="22" t="str">
        <f t="shared" ref="D17:D22" si="26">IF(SUM(U17:X17)=0,"",SUM(U17:X17))</f>
        <v/>
      </c>
      <c r="E17" s="87"/>
      <c r="F17" s="88"/>
      <c r="G17" s="88"/>
      <c r="H17" s="88"/>
      <c r="I17" s="88"/>
      <c r="J17" s="42" t="str">
        <f t="shared" ref="J17:J22" si="27">IF(COUNTIF(AC17:AF17,"&gt;1")&gt;0,"泳者重複!!","")</f>
        <v/>
      </c>
      <c r="K17">
        <v>11</v>
      </c>
      <c r="L17" t="str">
        <f>IF(K17&lt;=K$6,VLOOKUP(K17,申込一覧表!Z:AA,2,0),"")</f>
        <v/>
      </c>
      <c r="M17">
        <f>IF(K17&lt;=K$6,VLOOKUP(K17,申込一覧表!Z:AB,3,0),0)</f>
        <v>0</v>
      </c>
      <c r="N17" s="24" t="str">
        <f t="shared" si="11"/>
        <v/>
      </c>
      <c r="O17" t="str">
        <f>IF(K17&lt;=K$6,VLOOKUP(K17,申込一覧表!Z:AG,8,0),"")</f>
        <v/>
      </c>
      <c r="P17" t="str">
        <f>IF(K17&lt;=K$6,VLOOKUP(K17,申込一覧表!Z:AD,5,0),"")</f>
        <v/>
      </c>
      <c r="Q17">
        <f t="shared" si="2"/>
        <v>56</v>
      </c>
      <c r="R17">
        <f t="shared" si="3"/>
        <v>56</v>
      </c>
      <c r="S17">
        <f t="shared" si="4"/>
        <v>28</v>
      </c>
      <c r="T17">
        <f t="shared" si="12"/>
        <v>0</v>
      </c>
      <c r="U17" t="str">
        <f t="shared" si="21"/>
        <v/>
      </c>
      <c r="V17" t="str">
        <f t="shared" si="21"/>
        <v/>
      </c>
      <c r="W17" t="str">
        <f t="shared" si="21"/>
        <v/>
      </c>
      <c r="X17" t="str">
        <f t="shared" si="21"/>
        <v/>
      </c>
      <c r="AC17" t="str">
        <f t="shared" si="22"/>
        <v/>
      </c>
      <c r="AD17" t="str">
        <f t="shared" si="22"/>
        <v/>
      </c>
      <c r="AE17" t="str">
        <f t="shared" si="22"/>
        <v/>
      </c>
      <c r="AF17" t="str">
        <f t="shared" si="22"/>
        <v/>
      </c>
      <c r="AG17">
        <v>11</v>
      </c>
      <c r="AH17" s="106" t="str">
        <f t="shared" si="23"/>
        <v/>
      </c>
      <c r="AI17">
        <f t="shared" ref="AI17:AI22" si="28">IF(AI$6=$AH17,1,0)</f>
        <v>0</v>
      </c>
      <c r="AJ17">
        <f t="shared" si="24"/>
        <v>0</v>
      </c>
      <c r="AK17">
        <f t="shared" si="24"/>
        <v>0</v>
      </c>
      <c r="AL17">
        <f t="shared" si="24"/>
        <v>0</v>
      </c>
      <c r="AM17">
        <f t="shared" si="24"/>
        <v>0</v>
      </c>
      <c r="AN17">
        <f t="shared" si="24"/>
        <v>0</v>
      </c>
      <c r="AO17">
        <f t="shared" si="24"/>
        <v>0</v>
      </c>
      <c r="AP17">
        <f t="shared" si="24"/>
        <v>0</v>
      </c>
      <c r="AS17" t="str">
        <f t="shared" si="14"/>
        <v/>
      </c>
      <c r="AT17" t="str">
        <f t="shared" si="15"/>
        <v/>
      </c>
      <c r="AU17" t="str">
        <f t="shared" si="16"/>
        <v/>
      </c>
      <c r="AV17" t="str">
        <f t="shared" si="17"/>
        <v/>
      </c>
      <c r="AW17" s="4" t="str">
        <f t="shared" si="18"/>
        <v>999:99.99</v>
      </c>
    </row>
    <row r="18" spans="1:49" ht="14.25" customHeight="1">
      <c r="A18" s="16" t="str">
        <f t="shared" si="25"/>
        <v/>
      </c>
      <c r="B18" s="21" t="str">
        <f>IF(F18="","",リレーオーダー用紙!$N$4)</f>
        <v/>
      </c>
      <c r="C18" s="22" t="str">
        <f t="shared" si="20"/>
        <v/>
      </c>
      <c r="D18" s="22" t="str">
        <f t="shared" si="26"/>
        <v/>
      </c>
      <c r="E18" s="87"/>
      <c r="F18" s="88"/>
      <c r="G18" s="88"/>
      <c r="H18" s="88"/>
      <c r="I18" s="88"/>
      <c r="J18" s="42" t="str">
        <f t="shared" si="27"/>
        <v/>
      </c>
      <c r="K18">
        <v>12</v>
      </c>
      <c r="L18" t="str">
        <f>IF(K18&lt;=K$6,VLOOKUP(K18,申込一覧表!Z:AA,2,0),"")</f>
        <v/>
      </c>
      <c r="M18">
        <f>IF(K18&lt;=K$6,VLOOKUP(K18,申込一覧表!Z:AB,3,0),0)</f>
        <v>0</v>
      </c>
      <c r="N18" s="24" t="str">
        <f t="shared" si="11"/>
        <v/>
      </c>
      <c r="O18" t="str">
        <f>IF(K18&lt;=K$6,VLOOKUP(K18,申込一覧表!Z:AG,8,0),"")</f>
        <v/>
      </c>
      <c r="P18" t="str">
        <f>IF(K18&lt;=K$6,VLOOKUP(K18,申込一覧表!Z:AD,5,0),"")</f>
        <v/>
      </c>
      <c r="Q18">
        <f t="shared" si="2"/>
        <v>56</v>
      </c>
      <c r="R18">
        <f t="shared" si="3"/>
        <v>56</v>
      </c>
      <c r="S18">
        <f t="shared" si="4"/>
        <v>28</v>
      </c>
      <c r="T18">
        <f t="shared" si="12"/>
        <v>0</v>
      </c>
      <c r="U18" t="str">
        <f t="shared" si="21"/>
        <v/>
      </c>
      <c r="V18" t="str">
        <f t="shared" si="21"/>
        <v/>
      </c>
      <c r="W18" t="str">
        <f t="shared" si="21"/>
        <v/>
      </c>
      <c r="X18" t="str">
        <f t="shared" si="21"/>
        <v/>
      </c>
      <c r="AC18" t="str">
        <f t="shared" si="22"/>
        <v/>
      </c>
      <c r="AD18" t="str">
        <f t="shared" si="22"/>
        <v/>
      </c>
      <c r="AE18" t="str">
        <f t="shared" si="22"/>
        <v/>
      </c>
      <c r="AF18" t="str">
        <f t="shared" si="22"/>
        <v/>
      </c>
      <c r="AG18">
        <v>12</v>
      </c>
      <c r="AH18" s="106" t="str">
        <f t="shared" si="23"/>
        <v/>
      </c>
      <c r="AI18">
        <f t="shared" si="28"/>
        <v>0</v>
      </c>
      <c r="AJ18">
        <f t="shared" si="24"/>
        <v>0</v>
      </c>
      <c r="AK18">
        <f t="shared" si="24"/>
        <v>0</v>
      </c>
      <c r="AL18">
        <f t="shared" si="24"/>
        <v>0</v>
      </c>
      <c r="AM18">
        <f t="shared" si="24"/>
        <v>0</v>
      </c>
      <c r="AN18">
        <f t="shared" si="24"/>
        <v>0</v>
      </c>
      <c r="AO18">
        <f t="shared" si="24"/>
        <v>0</v>
      </c>
      <c r="AP18">
        <f t="shared" si="24"/>
        <v>0</v>
      </c>
      <c r="AS18" t="str">
        <f t="shared" si="14"/>
        <v/>
      </c>
      <c r="AT18" t="str">
        <f t="shared" si="15"/>
        <v/>
      </c>
      <c r="AU18" t="str">
        <f t="shared" si="16"/>
        <v/>
      </c>
      <c r="AV18" t="str">
        <f t="shared" si="17"/>
        <v/>
      </c>
      <c r="AW18" s="4" t="str">
        <f t="shared" si="18"/>
        <v>999:99.99</v>
      </c>
    </row>
    <row r="19" spans="1:49" ht="14.25" customHeight="1">
      <c r="A19" s="16" t="str">
        <f t="shared" si="25"/>
        <v/>
      </c>
      <c r="B19" s="21" t="str">
        <f>IF(F19="","",リレーオーダー用紙!$N$4)</f>
        <v/>
      </c>
      <c r="C19" s="22" t="str">
        <f t="shared" si="20"/>
        <v/>
      </c>
      <c r="D19" s="22" t="str">
        <f t="shared" si="26"/>
        <v/>
      </c>
      <c r="E19" s="87"/>
      <c r="F19" s="88"/>
      <c r="G19" s="88"/>
      <c r="H19" s="88"/>
      <c r="I19" s="88"/>
      <c r="J19" s="42" t="str">
        <f t="shared" si="27"/>
        <v/>
      </c>
      <c r="K19">
        <v>13</v>
      </c>
      <c r="L19" t="str">
        <f>IF(K19&lt;=K$6,VLOOKUP(K19,申込一覧表!Z:AA,2,0),"")</f>
        <v/>
      </c>
      <c r="M19">
        <f>IF(K19&lt;=K$6,VLOOKUP(K19,申込一覧表!Z:AB,3,0),0)</f>
        <v>0</v>
      </c>
      <c r="N19" s="24" t="str">
        <f t="shared" si="11"/>
        <v/>
      </c>
      <c r="O19" t="str">
        <f>IF(K19&lt;=K$6,VLOOKUP(K19,申込一覧表!Z:AG,8,0),"")</f>
        <v/>
      </c>
      <c r="P19" t="str">
        <f>IF(K19&lt;=K$6,VLOOKUP(K19,申込一覧表!Z:AD,5,0),"")</f>
        <v/>
      </c>
      <c r="Q19">
        <f t="shared" si="2"/>
        <v>56</v>
      </c>
      <c r="R19">
        <f t="shared" si="3"/>
        <v>56</v>
      </c>
      <c r="S19">
        <f t="shared" si="4"/>
        <v>28</v>
      </c>
      <c r="T19">
        <f t="shared" si="12"/>
        <v>0</v>
      </c>
      <c r="U19" t="str">
        <f t="shared" si="21"/>
        <v/>
      </c>
      <c r="V19" t="str">
        <f t="shared" si="21"/>
        <v/>
      </c>
      <c r="W19" t="str">
        <f t="shared" si="21"/>
        <v/>
      </c>
      <c r="X19" t="str">
        <f t="shared" si="21"/>
        <v/>
      </c>
      <c r="AC19" t="str">
        <f t="shared" si="22"/>
        <v/>
      </c>
      <c r="AD19" t="str">
        <f t="shared" si="22"/>
        <v/>
      </c>
      <c r="AE19" t="str">
        <f t="shared" si="22"/>
        <v/>
      </c>
      <c r="AF19" t="str">
        <f t="shared" si="22"/>
        <v/>
      </c>
      <c r="AG19">
        <v>13</v>
      </c>
      <c r="AH19" s="106" t="str">
        <f t="shared" si="23"/>
        <v/>
      </c>
      <c r="AI19">
        <f t="shared" si="28"/>
        <v>0</v>
      </c>
      <c r="AJ19">
        <f t="shared" si="24"/>
        <v>0</v>
      </c>
      <c r="AK19">
        <f t="shared" si="24"/>
        <v>0</v>
      </c>
      <c r="AL19">
        <f t="shared" si="24"/>
        <v>0</v>
      </c>
      <c r="AM19">
        <f t="shared" si="24"/>
        <v>0</v>
      </c>
      <c r="AN19">
        <f t="shared" si="24"/>
        <v>0</v>
      </c>
      <c r="AO19">
        <f t="shared" si="24"/>
        <v>0</v>
      </c>
      <c r="AP19">
        <f t="shared" si="24"/>
        <v>0</v>
      </c>
      <c r="AS19" t="str">
        <f t="shared" si="14"/>
        <v/>
      </c>
      <c r="AT19" t="str">
        <f t="shared" si="15"/>
        <v/>
      </c>
      <c r="AU19" t="str">
        <f t="shared" si="16"/>
        <v/>
      </c>
      <c r="AV19" t="str">
        <f t="shared" si="17"/>
        <v/>
      </c>
      <c r="AW19" s="4" t="str">
        <f t="shared" si="18"/>
        <v>999:99.99</v>
      </c>
    </row>
    <row r="20" spans="1:49" ht="14.25" customHeight="1">
      <c r="A20" s="16" t="str">
        <f t="shared" si="25"/>
        <v/>
      </c>
      <c r="B20" s="21" t="str">
        <f>IF(F20="","",リレーオーダー用紙!$N$4)</f>
        <v/>
      </c>
      <c r="C20" s="22" t="str">
        <f t="shared" si="20"/>
        <v/>
      </c>
      <c r="D20" s="22" t="str">
        <f t="shared" si="26"/>
        <v/>
      </c>
      <c r="E20" s="87"/>
      <c r="F20" s="88"/>
      <c r="G20" s="88"/>
      <c r="H20" s="88"/>
      <c r="I20" s="88"/>
      <c r="J20" s="42" t="str">
        <f t="shared" si="27"/>
        <v/>
      </c>
      <c r="K20">
        <v>14</v>
      </c>
      <c r="L20" t="str">
        <f>IF(K20&lt;=K$6,VLOOKUP(K20,申込一覧表!Z:AA,2,0),"")</f>
        <v/>
      </c>
      <c r="M20">
        <f>IF(K20&lt;=K$6,VLOOKUP(K20,申込一覧表!Z:AB,3,0),0)</f>
        <v>0</v>
      </c>
      <c r="N20" s="24" t="str">
        <f t="shared" si="11"/>
        <v/>
      </c>
      <c r="O20" t="str">
        <f>IF(K20&lt;=K$6,VLOOKUP(K20,申込一覧表!Z:AG,8,0),"")</f>
        <v/>
      </c>
      <c r="P20" t="str">
        <f>IF(K20&lt;=K$6,VLOOKUP(K20,申込一覧表!Z:AD,5,0),"")</f>
        <v/>
      </c>
      <c r="Q20">
        <f t="shared" si="2"/>
        <v>56</v>
      </c>
      <c r="R20">
        <f t="shared" si="3"/>
        <v>56</v>
      </c>
      <c r="S20">
        <f t="shared" si="4"/>
        <v>28</v>
      </c>
      <c r="T20">
        <f t="shared" si="12"/>
        <v>0</v>
      </c>
      <c r="U20" t="str">
        <f t="shared" si="21"/>
        <v/>
      </c>
      <c r="V20" t="str">
        <f t="shared" si="21"/>
        <v/>
      </c>
      <c r="W20" t="str">
        <f t="shared" si="21"/>
        <v/>
      </c>
      <c r="X20" t="str">
        <f t="shared" si="21"/>
        <v/>
      </c>
      <c r="AC20" t="str">
        <f t="shared" si="22"/>
        <v/>
      </c>
      <c r="AD20" t="str">
        <f t="shared" si="22"/>
        <v/>
      </c>
      <c r="AE20" t="str">
        <f t="shared" si="22"/>
        <v/>
      </c>
      <c r="AF20" t="str">
        <f t="shared" si="22"/>
        <v/>
      </c>
      <c r="AG20">
        <v>14</v>
      </c>
      <c r="AH20" s="106" t="str">
        <f t="shared" si="23"/>
        <v/>
      </c>
      <c r="AI20">
        <f t="shared" si="28"/>
        <v>0</v>
      </c>
      <c r="AJ20">
        <f t="shared" si="24"/>
        <v>0</v>
      </c>
      <c r="AK20">
        <f t="shared" si="24"/>
        <v>0</v>
      </c>
      <c r="AL20">
        <f t="shared" si="24"/>
        <v>0</v>
      </c>
      <c r="AM20">
        <f t="shared" si="24"/>
        <v>0</v>
      </c>
      <c r="AN20">
        <f t="shared" si="24"/>
        <v>0</v>
      </c>
      <c r="AO20">
        <f t="shared" si="24"/>
        <v>0</v>
      </c>
      <c r="AP20">
        <f t="shared" si="24"/>
        <v>0</v>
      </c>
      <c r="AS20" t="str">
        <f t="shared" si="14"/>
        <v/>
      </c>
      <c r="AT20" t="str">
        <f t="shared" si="15"/>
        <v/>
      </c>
      <c r="AU20" t="str">
        <f t="shared" si="16"/>
        <v/>
      </c>
      <c r="AV20" t="str">
        <f t="shared" si="17"/>
        <v/>
      </c>
      <c r="AW20" s="4" t="str">
        <f t="shared" si="18"/>
        <v>999:99.99</v>
      </c>
    </row>
    <row r="21" spans="1:49" ht="14.25" customHeight="1">
      <c r="A21" s="16" t="str">
        <f t="shared" si="25"/>
        <v/>
      </c>
      <c r="B21" s="21" t="str">
        <f>IF(F21="","",リレーオーダー用紙!$N$4)</f>
        <v/>
      </c>
      <c r="C21" s="22" t="str">
        <f t="shared" si="20"/>
        <v/>
      </c>
      <c r="D21" s="22" t="str">
        <f t="shared" si="26"/>
        <v/>
      </c>
      <c r="E21" s="87"/>
      <c r="F21" s="88"/>
      <c r="G21" s="88"/>
      <c r="H21" s="88"/>
      <c r="I21" s="88"/>
      <c r="J21" s="42" t="str">
        <f t="shared" si="27"/>
        <v/>
      </c>
      <c r="K21">
        <v>15</v>
      </c>
      <c r="L21" t="str">
        <f>IF(K21&lt;=K$6,VLOOKUP(K21,申込一覧表!Z:AA,2,0),"")</f>
        <v/>
      </c>
      <c r="M21">
        <f>IF(K21&lt;=K$6,VLOOKUP(K21,申込一覧表!Z:AB,3,0),0)</f>
        <v>0</v>
      </c>
      <c r="N21" s="24" t="str">
        <f t="shared" si="11"/>
        <v/>
      </c>
      <c r="O21" t="str">
        <f>IF(K21&lt;=K$6,VLOOKUP(K21,申込一覧表!Z:AG,8,0),"")</f>
        <v/>
      </c>
      <c r="P21" t="str">
        <f>IF(K21&lt;=K$6,VLOOKUP(K21,申込一覧表!Z:AD,5,0),"")</f>
        <v/>
      </c>
      <c r="Q21">
        <f t="shared" si="2"/>
        <v>56</v>
      </c>
      <c r="R21">
        <f t="shared" si="3"/>
        <v>56</v>
      </c>
      <c r="S21">
        <f t="shared" si="4"/>
        <v>28</v>
      </c>
      <c r="T21">
        <f t="shared" si="12"/>
        <v>0</v>
      </c>
      <c r="U21" t="str">
        <f t="shared" si="21"/>
        <v/>
      </c>
      <c r="V21" t="str">
        <f t="shared" si="21"/>
        <v/>
      </c>
      <c r="W21" t="str">
        <f t="shared" si="21"/>
        <v/>
      </c>
      <c r="X21" t="str">
        <f t="shared" si="21"/>
        <v/>
      </c>
      <c r="AC21" t="str">
        <f t="shared" si="22"/>
        <v/>
      </c>
      <c r="AD21" t="str">
        <f t="shared" si="22"/>
        <v/>
      </c>
      <c r="AE21" t="str">
        <f t="shared" si="22"/>
        <v/>
      </c>
      <c r="AF21" t="str">
        <f t="shared" si="22"/>
        <v/>
      </c>
      <c r="AG21">
        <v>15</v>
      </c>
      <c r="AH21" s="106" t="str">
        <f t="shared" si="23"/>
        <v/>
      </c>
      <c r="AI21">
        <f t="shared" si="28"/>
        <v>0</v>
      </c>
      <c r="AJ21">
        <f t="shared" si="24"/>
        <v>0</v>
      </c>
      <c r="AK21">
        <f t="shared" si="24"/>
        <v>0</v>
      </c>
      <c r="AL21">
        <f t="shared" si="24"/>
        <v>0</v>
      </c>
      <c r="AM21">
        <f t="shared" si="24"/>
        <v>0</v>
      </c>
      <c r="AN21">
        <f t="shared" si="24"/>
        <v>0</v>
      </c>
      <c r="AO21">
        <f t="shared" si="24"/>
        <v>0</v>
      </c>
      <c r="AP21">
        <f t="shared" si="24"/>
        <v>0</v>
      </c>
      <c r="AS21" t="str">
        <f t="shared" si="14"/>
        <v/>
      </c>
      <c r="AT21" t="str">
        <f t="shared" si="15"/>
        <v/>
      </c>
      <c r="AU21" t="str">
        <f t="shared" si="16"/>
        <v/>
      </c>
      <c r="AV21" t="str">
        <f t="shared" si="17"/>
        <v/>
      </c>
      <c r="AW21" s="4" t="str">
        <f t="shared" si="18"/>
        <v>999:99.99</v>
      </c>
    </row>
    <row r="22" spans="1:49" ht="14.25" customHeight="1">
      <c r="A22" s="16" t="str">
        <f t="shared" si="25"/>
        <v/>
      </c>
      <c r="B22" s="21" t="str">
        <f>IF(F22="","",リレーオーダー用紙!$N$4)</f>
        <v/>
      </c>
      <c r="C22" s="22" t="str">
        <f t="shared" si="20"/>
        <v/>
      </c>
      <c r="D22" s="22" t="str">
        <f t="shared" si="26"/>
        <v/>
      </c>
      <c r="E22" s="87"/>
      <c r="F22" s="88"/>
      <c r="G22" s="88"/>
      <c r="H22" s="88"/>
      <c r="I22" s="88"/>
      <c r="J22" s="42" t="str">
        <f t="shared" si="27"/>
        <v/>
      </c>
      <c r="K22">
        <v>16</v>
      </c>
      <c r="L22" t="str">
        <f>IF(K22&lt;=K$6,VLOOKUP(K22,申込一覧表!Z:AA,2,0),"")</f>
        <v/>
      </c>
      <c r="M22">
        <f>IF(K22&lt;=K$6,VLOOKUP(K22,申込一覧表!Z:AB,3,0),0)</f>
        <v>0</v>
      </c>
      <c r="N22" s="24" t="str">
        <f t="shared" si="11"/>
        <v/>
      </c>
      <c r="O22" t="str">
        <f>IF(K22&lt;=K$6,VLOOKUP(K22,申込一覧表!Z:AG,8,0),"")</f>
        <v/>
      </c>
      <c r="P22" t="str">
        <f>IF(K22&lt;=K$6,VLOOKUP(K22,申込一覧表!Z:AD,5,0),"")</f>
        <v/>
      </c>
      <c r="Q22">
        <f t="shared" si="2"/>
        <v>56</v>
      </c>
      <c r="R22">
        <f t="shared" si="3"/>
        <v>56</v>
      </c>
      <c r="S22">
        <f t="shared" si="4"/>
        <v>28</v>
      </c>
      <c r="T22">
        <f t="shared" si="12"/>
        <v>0</v>
      </c>
      <c r="U22" t="str">
        <f t="shared" si="21"/>
        <v/>
      </c>
      <c r="V22" t="str">
        <f t="shared" si="21"/>
        <v/>
      </c>
      <c r="W22" t="str">
        <f t="shared" si="21"/>
        <v/>
      </c>
      <c r="X22" t="str">
        <f t="shared" si="21"/>
        <v/>
      </c>
      <c r="AC22" t="str">
        <f t="shared" si="22"/>
        <v/>
      </c>
      <c r="AD22" t="str">
        <f t="shared" si="22"/>
        <v/>
      </c>
      <c r="AE22" t="str">
        <f t="shared" si="22"/>
        <v/>
      </c>
      <c r="AF22" t="str">
        <f t="shared" si="22"/>
        <v/>
      </c>
      <c r="AG22">
        <v>16</v>
      </c>
      <c r="AH22" s="106" t="str">
        <f t="shared" si="23"/>
        <v/>
      </c>
      <c r="AI22">
        <f t="shared" si="28"/>
        <v>0</v>
      </c>
      <c r="AJ22">
        <f t="shared" si="24"/>
        <v>0</v>
      </c>
      <c r="AK22">
        <f t="shared" si="24"/>
        <v>0</v>
      </c>
      <c r="AL22">
        <f t="shared" si="24"/>
        <v>0</v>
      </c>
      <c r="AM22">
        <f t="shared" si="24"/>
        <v>0</v>
      </c>
      <c r="AN22">
        <f t="shared" si="24"/>
        <v>0</v>
      </c>
      <c r="AO22">
        <f t="shared" si="24"/>
        <v>0</v>
      </c>
      <c r="AP22">
        <f t="shared" si="24"/>
        <v>0</v>
      </c>
      <c r="AS22" t="str">
        <f t="shared" si="14"/>
        <v/>
      </c>
      <c r="AT22" t="str">
        <f t="shared" si="15"/>
        <v/>
      </c>
      <c r="AU22" t="str">
        <f t="shared" si="16"/>
        <v/>
      </c>
      <c r="AV22" t="str">
        <f t="shared" si="17"/>
        <v/>
      </c>
      <c r="AW22" s="4" t="str">
        <f t="shared" si="18"/>
        <v>999:99.99</v>
      </c>
    </row>
    <row r="23" spans="1:49" ht="14.25" customHeight="1">
      <c r="A23" s="25"/>
      <c r="B23" s="26"/>
      <c r="C23" s="105"/>
      <c r="D23" s="27"/>
      <c r="E23" s="28"/>
      <c r="F23" s="29"/>
      <c r="G23" s="29"/>
      <c r="H23" s="29"/>
      <c r="I23" s="29"/>
      <c r="J23" s="29"/>
      <c r="K23">
        <v>17</v>
      </c>
      <c r="L23" t="str">
        <f>IF(K23&lt;=K$6,VLOOKUP(K23,申込一覧表!Z:AA,2,0),"")</f>
        <v/>
      </c>
      <c r="M23">
        <f>IF(K23&lt;=K$6,VLOOKUP(K23,申込一覧表!Z:AB,3,0),0)</f>
        <v>0</v>
      </c>
      <c r="N23" s="24" t="str">
        <f t="shared" si="11"/>
        <v/>
      </c>
      <c r="O23" t="str">
        <f>IF(K23&lt;=K$6,VLOOKUP(K23,申込一覧表!Z:AG,8,0),"")</f>
        <v/>
      </c>
      <c r="P23" t="str">
        <f>IF(K23&lt;=K$6,VLOOKUP(K23,申込一覧表!Z:AD,5,0),"")</f>
        <v/>
      </c>
      <c r="Q23">
        <f t="shared" si="2"/>
        <v>56</v>
      </c>
      <c r="R23">
        <f t="shared" si="3"/>
        <v>56</v>
      </c>
      <c r="S23">
        <f t="shared" si="4"/>
        <v>28</v>
      </c>
      <c r="T23">
        <f t="shared" si="12"/>
        <v>0</v>
      </c>
      <c r="AG23">
        <v>17</v>
      </c>
      <c r="AH23" t="str">
        <f>IF(F23="","",IF(D23&lt;120,"119",IF(D23&lt;160,"120",IF(D23&lt;200,"160",IF(D23&lt;240,"200",IF(D23&lt;280,"240",IF(D23&lt;320,"280","320")))))))</f>
        <v/>
      </c>
      <c r="AI23">
        <f t="shared" ref="AI23:AP23" si="29">SUM(AI16:AI22)</f>
        <v>0</v>
      </c>
      <c r="AJ23">
        <f t="shared" si="29"/>
        <v>0</v>
      </c>
      <c r="AK23">
        <f t="shared" si="29"/>
        <v>0</v>
      </c>
      <c r="AL23">
        <f t="shared" si="29"/>
        <v>0</v>
      </c>
      <c r="AM23">
        <f t="shared" si="29"/>
        <v>0</v>
      </c>
      <c r="AN23">
        <f t="shared" si="29"/>
        <v>0</v>
      </c>
      <c r="AO23">
        <f t="shared" si="29"/>
        <v>0</v>
      </c>
      <c r="AP23">
        <f t="shared" si="29"/>
        <v>0</v>
      </c>
      <c r="AQ23">
        <f>MAX(AI23:AP23)</f>
        <v>0</v>
      </c>
      <c r="AR23">
        <f>SUM(AI23:AP23)</f>
        <v>0</v>
      </c>
      <c r="AS23" t="str">
        <f t="shared" si="14"/>
        <v/>
      </c>
      <c r="AT23" t="str">
        <f t="shared" si="15"/>
        <v/>
      </c>
      <c r="AU23" t="str">
        <f t="shared" si="16"/>
        <v/>
      </c>
      <c r="AV23" t="str">
        <f t="shared" si="17"/>
        <v/>
      </c>
      <c r="AW23" s="4"/>
    </row>
    <row r="24" spans="1:49" s="14" customFormat="1" ht="14.25" customHeight="1">
      <c r="A24" s="30" t="s">
        <v>61</v>
      </c>
      <c r="B24" s="19"/>
      <c r="C24" s="19"/>
      <c r="D24" s="19"/>
      <c r="E24" s="19"/>
      <c r="F24" s="20" t="str">
        <f>IF(AQ32&gt;1,"区分の重複があります!!","")</f>
        <v/>
      </c>
      <c r="G24" s="19"/>
      <c r="H24" s="19"/>
      <c r="I24" s="19"/>
      <c r="K24">
        <v>18</v>
      </c>
      <c r="L24" t="str">
        <f>IF(K24&lt;=K$6,VLOOKUP(K24,申込一覧表!Z:AA,2,0),"")</f>
        <v/>
      </c>
      <c r="M24">
        <f>IF(K24&lt;=K$6,VLOOKUP(K24,申込一覧表!Z:AB,3,0),0)</f>
        <v>0</v>
      </c>
      <c r="N24" s="24" t="str">
        <f t="shared" si="11"/>
        <v/>
      </c>
      <c r="O24" t="str">
        <f>IF(K24&lt;=K$6,VLOOKUP(K24,申込一覧表!Z:AG,8,0),"")</f>
        <v/>
      </c>
      <c r="P24" t="str">
        <f>IF(K24&lt;=K$6,VLOOKUP(K24,申込一覧表!Z:AD,5,0),"")</f>
        <v/>
      </c>
      <c r="Q24">
        <f t="shared" si="2"/>
        <v>56</v>
      </c>
      <c r="R24">
        <f t="shared" si="3"/>
        <v>56</v>
      </c>
      <c r="S24">
        <f t="shared" si="4"/>
        <v>28</v>
      </c>
      <c r="T24">
        <f t="shared" si="12"/>
        <v>0</v>
      </c>
      <c r="U24"/>
      <c r="V24"/>
      <c r="W24"/>
      <c r="X24"/>
      <c r="Y24"/>
      <c r="Z24"/>
      <c r="AA24"/>
      <c r="AB24"/>
      <c r="AC24"/>
      <c r="AD24"/>
      <c r="AE24"/>
      <c r="AF24"/>
      <c r="AG24">
        <v>18</v>
      </c>
      <c r="AS24"/>
      <c r="AT24" t="str">
        <f t="shared" si="15"/>
        <v/>
      </c>
      <c r="AU24" t="str">
        <f t="shared" si="16"/>
        <v/>
      </c>
      <c r="AV24" t="str">
        <f t="shared" si="17"/>
        <v/>
      </c>
      <c r="AW24" s="4"/>
    </row>
    <row r="25" spans="1:49" ht="14.25" customHeight="1">
      <c r="A25" s="16" t="str">
        <f>IF(F25="","",1)</f>
        <v/>
      </c>
      <c r="B25" s="21" t="str">
        <f>IF(F25="","",リレーオーダー用紙!$N$4)</f>
        <v/>
      </c>
      <c r="C25" s="22" t="str">
        <f t="shared" ref="C25:C31" si="30">IF(D25="","",IF(D25&lt;120,119,FLOOR(D25,40)))</f>
        <v/>
      </c>
      <c r="D25" s="22" t="str">
        <f>IF(SUM(U25:X25)=0,"",SUM(U25:X25))</f>
        <v/>
      </c>
      <c r="E25" s="89"/>
      <c r="F25" s="90"/>
      <c r="G25" s="90"/>
      <c r="H25" s="90"/>
      <c r="I25" s="90"/>
      <c r="J25" s="42" t="str">
        <f>IF(COUNTIF(AC25:AF25,"&gt;1")&gt;0,"泳者重複!!","")</f>
        <v/>
      </c>
      <c r="K25">
        <v>19</v>
      </c>
      <c r="L25" t="str">
        <f>IF(K25&lt;=K$6,VLOOKUP(K25,申込一覧表!Z:AA,2,0),"")</f>
        <v/>
      </c>
      <c r="M25">
        <f>IF(K25&lt;=K$6,VLOOKUP(K25,申込一覧表!Z:AB,3,0),0)</f>
        <v>0</v>
      </c>
      <c r="N25" s="24" t="str">
        <f t="shared" si="11"/>
        <v/>
      </c>
      <c r="O25" t="str">
        <f>IF(K25&lt;=K$6,VLOOKUP(K25,申込一覧表!Z:AG,8,0),"")</f>
        <v/>
      </c>
      <c r="P25" t="str">
        <f>IF(K25&lt;=K$6,VLOOKUP(K25,申込一覧表!Z:AD,5,0),"")</f>
        <v/>
      </c>
      <c r="Q25">
        <f t="shared" si="2"/>
        <v>56</v>
      </c>
      <c r="R25">
        <f t="shared" si="3"/>
        <v>56</v>
      </c>
      <c r="S25">
        <f t="shared" si="4"/>
        <v>28</v>
      </c>
      <c r="T25">
        <f t="shared" si="12"/>
        <v>0</v>
      </c>
      <c r="U25" t="str">
        <f t="shared" ref="U25:X31" si="31">IF(F25="","",VLOOKUP(F25,$N$7:$O$87,2,0))</f>
        <v/>
      </c>
      <c r="V25" t="str">
        <f t="shared" si="31"/>
        <v/>
      </c>
      <c r="W25" t="str">
        <f t="shared" si="31"/>
        <v/>
      </c>
      <c r="X25" t="str">
        <f t="shared" si="31"/>
        <v/>
      </c>
      <c r="AC25" t="str">
        <f t="shared" ref="AC25:AF31" si="32">IF(F25="","",VLOOKUP(F25,$N$7:$T$87,4,0))</f>
        <v/>
      </c>
      <c r="AD25" t="str">
        <f t="shared" si="32"/>
        <v/>
      </c>
      <c r="AE25" t="str">
        <f t="shared" si="32"/>
        <v/>
      </c>
      <c r="AF25" t="str">
        <f t="shared" si="32"/>
        <v/>
      </c>
      <c r="AG25">
        <v>19</v>
      </c>
      <c r="AH25" s="106" t="str">
        <f t="shared" ref="AH25:AH31" si="33">C25</f>
        <v/>
      </c>
      <c r="AI25">
        <f>IF(AI$6=$AH25,1,0)</f>
        <v>0</v>
      </c>
      <c r="AJ25">
        <f t="shared" ref="AJ25:AP31" si="34">IF(AJ$6=$AH25,1,0)</f>
        <v>0</v>
      </c>
      <c r="AK25">
        <f t="shared" si="34"/>
        <v>0</v>
      </c>
      <c r="AL25">
        <f t="shared" si="34"/>
        <v>0</v>
      </c>
      <c r="AM25">
        <f t="shared" si="34"/>
        <v>0</v>
      </c>
      <c r="AN25">
        <f t="shared" si="34"/>
        <v>0</v>
      </c>
      <c r="AO25">
        <f t="shared" si="34"/>
        <v>0</v>
      </c>
      <c r="AP25">
        <f t="shared" si="34"/>
        <v>0</v>
      </c>
      <c r="AS25" t="str">
        <f t="shared" si="14"/>
        <v/>
      </c>
      <c r="AT25" t="str">
        <f t="shared" si="15"/>
        <v/>
      </c>
      <c r="AU25" t="str">
        <f t="shared" si="16"/>
        <v/>
      </c>
      <c r="AV25" t="str">
        <f t="shared" si="17"/>
        <v/>
      </c>
      <c r="AW25" s="4" t="str">
        <f t="shared" si="18"/>
        <v>999:99.99</v>
      </c>
    </row>
    <row r="26" spans="1:49" ht="14.25" customHeight="1">
      <c r="A26" s="16" t="str">
        <f t="shared" ref="A26:A31" si="35">IF(F26="","",A25+1)</f>
        <v/>
      </c>
      <c r="B26" s="21" t="str">
        <f>IF(F26="","",リレーオーダー用紙!$N$4)</f>
        <v/>
      </c>
      <c r="C26" s="22" t="str">
        <f t="shared" si="30"/>
        <v/>
      </c>
      <c r="D26" s="22" t="str">
        <f t="shared" ref="D26:D31" si="36">IF(SUM(U26:X26)=0,"",SUM(U26:X26))</f>
        <v/>
      </c>
      <c r="E26" s="89"/>
      <c r="F26" s="90"/>
      <c r="G26" s="90"/>
      <c r="H26" s="90"/>
      <c r="I26" s="90"/>
      <c r="J26" s="42" t="str">
        <f t="shared" ref="J26:J31" si="37">IF(COUNTIF(AC26:AF26,"&gt;1")&gt;0,"泳者重複!!","")</f>
        <v/>
      </c>
      <c r="K26">
        <v>20</v>
      </c>
      <c r="L26" t="str">
        <f>IF(K26&lt;=K$6,VLOOKUP(K26,申込一覧表!Z:AA,2,0),"")</f>
        <v/>
      </c>
      <c r="M26">
        <f>IF(K26&lt;=K$6,VLOOKUP(K26,申込一覧表!Z:AB,3,0),0)</f>
        <v>0</v>
      </c>
      <c r="N26" s="24" t="str">
        <f t="shared" si="11"/>
        <v/>
      </c>
      <c r="O26" t="str">
        <f>IF(K26&lt;=K$6,VLOOKUP(K26,申込一覧表!Z:AG,8,0),"")</f>
        <v/>
      </c>
      <c r="P26" t="str">
        <f>IF(K26&lt;=K$6,VLOOKUP(K26,申込一覧表!Z:AD,5,0),"")</f>
        <v/>
      </c>
      <c r="Q26">
        <f t="shared" si="2"/>
        <v>56</v>
      </c>
      <c r="R26">
        <f t="shared" si="3"/>
        <v>56</v>
      </c>
      <c r="S26">
        <f t="shared" si="4"/>
        <v>28</v>
      </c>
      <c r="T26">
        <f t="shared" si="12"/>
        <v>0</v>
      </c>
      <c r="U26" t="str">
        <f t="shared" si="31"/>
        <v/>
      </c>
      <c r="V26" t="str">
        <f t="shared" si="31"/>
        <v/>
      </c>
      <c r="W26" t="str">
        <f t="shared" si="31"/>
        <v/>
      </c>
      <c r="X26" t="str">
        <f t="shared" si="31"/>
        <v/>
      </c>
      <c r="AC26" t="str">
        <f t="shared" si="32"/>
        <v/>
      </c>
      <c r="AD26" t="str">
        <f t="shared" si="32"/>
        <v/>
      </c>
      <c r="AE26" t="str">
        <f t="shared" si="32"/>
        <v/>
      </c>
      <c r="AF26" t="str">
        <f t="shared" si="32"/>
        <v/>
      </c>
      <c r="AG26">
        <v>20</v>
      </c>
      <c r="AH26" s="106" t="str">
        <f t="shared" si="33"/>
        <v/>
      </c>
      <c r="AI26">
        <f t="shared" ref="AI26:AI31" si="38">IF(AI$6=$AH26,1,0)</f>
        <v>0</v>
      </c>
      <c r="AJ26">
        <f t="shared" si="34"/>
        <v>0</v>
      </c>
      <c r="AK26">
        <f t="shared" si="34"/>
        <v>0</v>
      </c>
      <c r="AL26">
        <f t="shared" si="34"/>
        <v>0</v>
      </c>
      <c r="AM26">
        <f t="shared" si="34"/>
        <v>0</v>
      </c>
      <c r="AN26">
        <f t="shared" si="34"/>
        <v>0</v>
      </c>
      <c r="AO26">
        <f t="shared" si="34"/>
        <v>0</v>
      </c>
      <c r="AP26">
        <f t="shared" si="34"/>
        <v>0</v>
      </c>
      <c r="AS26" t="str">
        <f t="shared" si="14"/>
        <v/>
      </c>
      <c r="AT26" t="str">
        <f t="shared" si="15"/>
        <v/>
      </c>
      <c r="AU26" t="str">
        <f t="shared" si="16"/>
        <v/>
      </c>
      <c r="AV26" t="str">
        <f t="shared" si="17"/>
        <v/>
      </c>
      <c r="AW26" s="4" t="str">
        <f t="shared" si="18"/>
        <v>999:99.99</v>
      </c>
    </row>
    <row r="27" spans="1:49" ht="14.25" customHeight="1">
      <c r="A27" s="16" t="str">
        <f t="shared" si="35"/>
        <v/>
      </c>
      <c r="B27" s="21" t="str">
        <f>IF(F27="","",リレーオーダー用紙!$N$4)</f>
        <v/>
      </c>
      <c r="C27" s="22" t="str">
        <f t="shared" si="30"/>
        <v/>
      </c>
      <c r="D27" s="22" t="str">
        <f t="shared" si="36"/>
        <v/>
      </c>
      <c r="E27" s="89"/>
      <c r="F27" s="90"/>
      <c r="G27" s="90"/>
      <c r="H27" s="90"/>
      <c r="I27" s="90"/>
      <c r="J27" s="42" t="str">
        <f t="shared" si="37"/>
        <v/>
      </c>
      <c r="K27">
        <v>21</v>
      </c>
      <c r="L27" t="str">
        <f>IF(K27&lt;=K$6,VLOOKUP(K27,申込一覧表!Z:AA,2,0),"")</f>
        <v/>
      </c>
      <c r="M27">
        <f>IF(K27&lt;=K$6,VLOOKUP(K27,申込一覧表!Z:AB,3,0),0)</f>
        <v>0</v>
      </c>
      <c r="N27" s="24" t="str">
        <f t="shared" si="11"/>
        <v/>
      </c>
      <c r="O27" t="str">
        <f>IF(K27&lt;=K$6,VLOOKUP(K27,申込一覧表!Z:AG,8,0),"")</f>
        <v/>
      </c>
      <c r="P27" t="str">
        <f>IF(K27&lt;=K$6,VLOOKUP(K27,申込一覧表!Z:AD,5,0),"")</f>
        <v/>
      </c>
      <c r="Q27">
        <f t="shared" si="2"/>
        <v>56</v>
      </c>
      <c r="R27">
        <f t="shared" si="3"/>
        <v>56</v>
      </c>
      <c r="S27">
        <f t="shared" si="4"/>
        <v>28</v>
      </c>
      <c r="T27">
        <f t="shared" si="12"/>
        <v>0</v>
      </c>
      <c r="U27" t="str">
        <f t="shared" si="31"/>
        <v/>
      </c>
      <c r="V27" t="str">
        <f t="shared" si="31"/>
        <v/>
      </c>
      <c r="W27" t="str">
        <f t="shared" si="31"/>
        <v/>
      </c>
      <c r="X27" t="str">
        <f t="shared" si="31"/>
        <v/>
      </c>
      <c r="AC27" t="str">
        <f t="shared" si="32"/>
        <v/>
      </c>
      <c r="AD27" t="str">
        <f t="shared" si="32"/>
        <v/>
      </c>
      <c r="AE27" t="str">
        <f t="shared" si="32"/>
        <v/>
      </c>
      <c r="AF27" t="str">
        <f t="shared" si="32"/>
        <v/>
      </c>
      <c r="AG27">
        <v>21</v>
      </c>
      <c r="AH27" s="106" t="str">
        <f t="shared" si="33"/>
        <v/>
      </c>
      <c r="AI27">
        <f t="shared" si="38"/>
        <v>0</v>
      </c>
      <c r="AJ27">
        <f t="shared" si="34"/>
        <v>0</v>
      </c>
      <c r="AK27">
        <f t="shared" si="34"/>
        <v>0</v>
      </c>
      <c r="AL27">
        <f t="shared" si="34"/>
        <v>0</v>
      </c>
      <c r="AM27">
        <f t="shared" si="34"/>
        <v>0</v>
      </c>
      <c r="AN27">
        <f t="shared" si="34"/>
        <v>0</v>
      </c>
      <c r="AO27">
        <f t="shared" si="34"/>
        <v>0</v>
      </c>
      <c r="AP27">
        <f t="shared" si="34"/>
        <v>0</v>
      </c>
      <c r="AS27" t="str">
        <f t="shared" si="14"/>
        <v/>
      </c>
      <c r="AT27" t="str">
        <f t="shared" si="15"/>
        <v/>
      </c>
      <c r="AU27" t="str">
        <f t="shared" si="16"/>
        <v/>
      </c>
      <c r="AV27" t="str">
        <f t="shared" si="17"/>
        <v/>
      </c>
      <c r="AW27" s="4" t="str">
        <f t="shared" si="18"/>
        <v>999:99.99</v>
      </c>
    </row>
    <row r="28" spans="1:49" ht="14.25" customHeight="1">
      <c r="A28" s="16" t="str">
        <f t="shared" si="35"/>
        <v/>
      </c>
      <c r="B28" s="21" t="str">
        <f>IF(F28="","",リレーオーダー用紙!$N$4)</f>
        <v/>
      </c>
      <c r="C28" s="22" t="str">
        <f t="shared" si="30"/>
        <v/>
      </c>
      <c r="D28" s="22" t="str">
        <f t="shared" si="36"/>
        <v/>
      </c>
      <c r="E28" s="89"/>
      <c r="F28" s="90"/>
      <c r="G28" s="90"/>
      <c r="H28" s="90"/>
      <c r="I28" s="90"/>
      <c r="J28" s="42" t="str">
        <f t="shared" si="37"/>
        <v/>
      </c>
      <c r="K28">
        <v>22</v>
      </c>
      <c r="L28" t="str">
        <f>IF(K28&lt;=K$6,VLOOKUP(K28,申込一覧表!Z:AA,2,0),"")</f>
        <v/>
      </c>
      <c r="M28">
        <f>IF(K28&lt;=K$6,VLOOKUP(K28,申込一覧表!Z:AB,3,0),0)</f>
        <v>0</v>
      </c>
      <c r="N28" s="24" t="str">
        <f t="shared" si="11"/>
        <v/>
      </c>
      <c r="O28" t="str">
        <f>IF(K28&lt;=K$6,VLOOKUP(K28,申込一覧表!Z:AG,8,0),"")</f>
        <v/>
      </c>
      <c r="P28" t="str">
        <f>IF(K28&lt;=K$6,VLOOKUP(K28,申込一覧表!Z:AD,5,0),"")</f>
        <v/>
      </c>
      <c r="Q28">
        <f t="shared" si="2"/>
        <v>56</v>
      </c>
      <c r="R28">
        <f t="shared" si="3"/>
        <v>56</v>
      </c>
      <c r="S28">
        <f t="shared" si="4"/>
        <v>28</v>
      </c>
      <c r="T28">
        <f t="shared" si="12"/>
        <v>0</v>
      </c>
      <c r="U28" t="str">
        <f t="shared" si="31"/>
        <v/>
      </c>
      <c r="V28" t="str">
        <f t="shared" si="31"/>
        <v/>
      </c>
      <c r="W28" t="str">
        <f t="shared" si="31"/>
        <v/>
      </c>
      <c r="X28" t="str">
        <f t="shared" si="31"/>
        <v/>
      </c>
      <c r="AC28" t="str">
        <f t="shared" si="32"/>
        <v/>
      </c>
      <c r="AD28" t="str">
        <f t="shared" si="32"/>
        <v/>
      </c>
      <c r="AE28" t="str">
        <f t="shared" si="32"/>
        <v/>
      </c>
      <c r="AF28" t="str">
        <f t="shared" si="32"/>
        <v/>
      </c>
      <c r="AG28">
        <v>22</v>
      </c>
      <c r="AH28" s="106" t="str">
        <f t="shared" si="33"/>
        <v/>
      </c>
      <c r="AI28">
        <f t="shared" si="38"/>
        <v>0</v>
      </c>
      <c r="AJ28">
        <f t="shared" si="34"/>
        <v>0</v>
      </c>
      <c r="AK28">
        <f t="shared" si="34"/>
        <v>0</v>
      </c>
      <c r="AL28">
        <f t="shared" si="34"/>
        <v>0</v>
      </c>
      <c r="AM28">
        <f t="shared" si="34"/>
        <v>0</v>
      </c>
      <c r="AN28">
        <f t="shared" si="34"/>
        <v>0</v>
      </c>
      <c r="AO28">
        <f t="shared" si="34"/>
        <v>0</v>
      </c>
      <c r="AP28">
        <f t="shared" si="34"/>
        <v>0</v>
      </c>
      <c r="AS28" t="str">
        <f t="shared" si="14"/>
        <v/>
      </c>
      <c r="AT28" t="str">
        <f t="shared" si="15"/>
        <v/>
      </c>
      <c r="AU28" t="str">
        <f t="shared" si="16"/>
        <v/>
      </c>
      <c r="AV28" t="str">
        <f t="shared" si="17"/>
        <v/>
      </c>
      <c r="AW28" s="4" t="str">
        <f t="shared" si="18"/>
        <v>999:99.99</v>
      </c>
    </row>
    <row r="29" spans="1:49" ht="14.25" customHeight="1">
      <c r="A29" s="16" t="str">
        <f t="shared" si="35"/>
        <v/>
      </c>
      <c r="B29" s="21" t="str">
        <f>IF(F29="","",リレーオーダー用紙!$N$4)</f>
        <v/>
      </c>
      <c r="C29" s="22" t="str">
        <f t="shared" si="30"/>
        <v/>
      </c>
      <c r="D29" s="22" t="str">
        <f t="shared" si="36"/>
        <v/>
      </c>
      <c r="E29" s="89"/>
      <c r="F29" s="90"/>
      <c r="G29" s="90"/>
      <c r="H29" s="90"/>
      <c r="I29" s="90"/>
      <c r="J29" s="42" t="str">
        <f t="shared" si="37"/>
        <v/>
      </c>
      <c r="K29">
        <v>23</v>
      </c>
      <c r="L29" t="str">
        <f>IF(K29&lt;=K$6,VLOOKUP(K29,申込一覧表!Z:AA,2,0),"")</f>
        <v/>
      </c>
      <c r="M29">
        <f>IF(K29&lt;=K$6,VLOOKUP(K29,申込一覧表!Z:AB,3,0),0)</f>
        <v>0</v>
      </c>
      <c r="N29" s="24" t="str">
        <f t="shared" si="11"/>
        <v/>
      </c>
      <c r="O29" t="str">
        <f>IF(K29&lt;=K$6,VLOOKUP(K29,申込一覧表!Z:AG,8,0),"")</f>
        <v/>
      </c>
      <c r="P29" t="str">
        <f>IF(K29&lt;=K$6,VLOOKUP(K29,申込一覧表!Z:AD,5,0),"")</f>
        <v/>
      </c>
      <c r="Q29">
        <f t="shared" si="2"/>
        <v>56</v>
      </c>
      <c r="R29">
        <f t="shared" si="3"/>
        <v>56</v>
      </c>
      <c r="S29">
        <f t="shared" si="4"/>
        <v>28</v>
      </c>
      <c r="T29">
        <f t="shared" si="12"/>
        <v>0</v>
      </c>
      <c r="U29" t="str">
        <f t="shared" si="31"/>
        <v/>
      </c>
      <c r="V29" t="str">
        <f t="shared" si="31"/>
        <v/>
      </c>
      <c r="W29" t="str">
        <f t="shared" si="31"/>
        <v/>
      </c>
      <c r="X29" t="str">
        <f t="shared" si="31"/>
        <v/>
      </c>
      <c r="AC29" t="str">
        <f t="shared" si="32"/>
        <v/>
      </c>
      <c r="AD29" t="str">
        <f t="shared" si="32"/>
        <v/>
      </c>
      <c r="AE29" t="str">
        <f t="shared" si="32"/>
        <v/>
      </c>
      <c r="AF29" t="str">
        <f t="shared" si="32"/>
        <v/>
      </c>
      <c r="AG29">
        <v>23</v>
      </c>
      <c r="AH29" s="106" t="str">
        <f t="shared" si="33"/>
        <v/>
      </c>
      <c r="AI29">
        <f t="shared" si="38"/>
        <v>0</v>
      </c>
      <c r="AJ29">
        <f t="shared" si="34"/>
        <v>0</v>
      </c>
      <c r="AK29">
        <f t="shared" si="34"/>
        <v>0</v>
      </c>
      <c r="AL29">
        <f t="shared" si="34"/>
        <v>0</v>
      </c>
      <c r="AM29">
        <f t="shared" si="34"/>
        <v>0</v>
      </c>
      <c r="AN29">
        <f t="shared" si="34"/>
        <v>0</v>
      </c>
      <c r="AO29">
        <f t="shared" si="34"/>
        <v>0</v>
      </c>
      <c r="AP29">
        <f t="shared" si="34"/>
        <v>0</v>
      </c>
      <c r="AS29" t="str">
        <f t="shared" si="14"/>
        <v/>
      </c>
      <c r="AT29" t="str">
        <f t="shared" si="15"/>
        <v/>
      </c>
      <c r="AU29" t="str">
        <f t="shared" si="16"/>
        <v/>
      </c>
      <c r="AV29" t="str">
        <f t="shared" si="17"/>
        <v/>
      </c>
      <c r="AW29" s="4" t="str">
        <f t="shared" si="18"/>
        <v>999:99.99</v>
      </c>
    </row>
    <row r="30" spans="1:49" ht="14.25" customHeight="1">
      <c r="A30" s="16" t="str">
        <f t="shared" si="35"/>
        <v/>
      </c>
      <c r="B30" s="21" t="str">
        <f>IF(F30="","",リレーオーダー用紙!$N$4)</f>
        <v/>
      </c>
      <c r="C30" s="22" t="str">
        <f t="shared" si="30"/>
        <v/>
      </c>
      <c r="D30" s="22" t="str">
        <f t="shared" si="36"/>
        <v/>
      </c>
      <c r="E30" s="89"/>
      <c r="F30" s="90"/>
      <c r="G30" s="90"/>
      <c r="H30" s="90"/>
      <c r="I30" s="90"/>
      <c r="J30" s="42" t="str">
        <f t="shared" si="37"/>
        <v/>
      </c>
      <c r="K30">
        <v>24</v>
      </c>
      <c r="L30" t="str">
        <f>IF(K30&lt;=K$6,VLOOKUP(K30,申込一覧表!Z:AA,2,0),"")</f>
        <v/>
      </c>
      <c r="M30">
        <f>IF(K30&lt;=K$6,VLOOKUP(K30,申込一覧表!Z:AB,3,0),0)</f>
        <v>0</v>
      </c>
      <c r="N30" s="24" t="str">
        <f t="shared" si="11"/>
        <v/>
      </c>
      <c r="O30" t="str">
        <f>IF(K30&lt;=K$6,VLOOKUP(K30,申込一覧表!Z:AG,8,0),"")</f>
        <v/>
      </c>
      <c r="P30" t="str">
        <f>IF(K30&lt;=K$6,VLOOKUP(K30,申込一覧表!Z:AD,5,0),"")</f>
        <v/>
      </c>
      <c r="Q30">
        <f t="shared" si="2"/>
        <v>56</v>
      </c>
      <c r="R30">
        <f t="shared" si="3"/>
        <v>56</v>
      </c>
      <c r="S30">
        <f t="shared" si="4"/>
        <v>28</v>
      </c>
      <c r="T30">
        <f t="shared" si="12"/>
        <v>0</v>
      </c>
      <c r="U30" t="str">
        <f t="shared" si="31"/>
        <v/>
      </c>
      <c r="V30" t="str">
        <f t="shared" si="31"/>
        <v/>
      </c>
      <c r="W30" t="str">
        <f t="shared" si="31"/>
        <v/>
      </c>
      <c r="X30" t="str">
        <f t="shared" si="31"/>
        <v/>
      </c>
      <c r="AC30" t="str">
        <f t="shared" si="32"/>
        <v/>
      </c>
      <c r="AD30" t="str">
        <f t="shared" si="32"/>
        <v/>
      </c>
      <c r="AE30" t="str">
        <f t="shared" si="32"/>
        <v/>
      </c>
      <c r="AF30" t="str">
        <f t="shared" si="32"/>
        <v/>
      </c>
      <c r="AG30">
        <v>24</v>
      </c>
      <c r="AH30" s="106" t="str">
        <f t="shared" si="33"/>
        <v/>
      </c>
      <c r="AI30">
        <f t="shared" si="38"/>
        <v>0</v>
      </c>
      <c r="AJ30">
        <f t="shared" si="34"/>
        <v>0</v>
      </c>
      <c r="AK30">
        <f t="shared" si="34"/>
        <v>0</v>
      </c>
      <c r="AL30">
        <f t="shared" si="34"/>
        <v>0</v>
      </c>
      <c r="AM30">
        <f t="shared" si="34"/>
        <v>0</v>
      </c>
      <c r="AN30">
        <f t="shared" si="34"/>
        <v>0</v>
      </c>
      <c r="AO30">
        <f t="shared" si="34"/>
        <v>0</v>
      </c>
      <c r="AP30">
        <f t="shared" si="34"/>
        <v>0</v>
      </c>
      <c r="AS30" t="str">
        <f t="shared" si="14"/>
        <v/>
      </c>
      <c r="AT30" t="str">
        <f t="shared" si="15"/>
        <v/>
      </c>
      <c r="AU30" t="str">
        <f t="shared" si="16"/>
        <v/>
      </c>
      <c r="AV30" t="str">
        <f t="shared" si="17"/>
        <v/>
      </c>
      <c r="AW30" s="4" t="str">
        <f t="shared" si="18"/>
        <v>999:99.99</v>
      </c>
    </row>
    <row r="31" spans="1:49" ht="14.25" customHeight="1">
      <c r="A31" s="16" t="str">
        <f t="shared" si="35"/>
        <v/>
      </c>
      <c r="B31" s="21" t="str">
        <f>IF(F31="","",リレーオーダー用紙!$N$4)</f>
        <v/>
      </c>
      <c r="C31" s="22" t="str">
        <f t="shared" si="30"/>
        <v/>
      </c>
      <c r="D31" s="22" t="str">
        <f t="shared" si="36"/>
        <v/>
      </c>
      <c r="E31" s="89"/>
      <c r="F31" s="90"/>
      <c r="G31" s="90"/>
      <c r="H31" s="90"/>
      <c r="I31" s="90"/>
      <c r="J31" s="42" t="str">
        <f t="shared" si="37"/>
        <v/>
      </c>
      <c r="K31">
        <v>25</v>
      </c>
      <c r="L31" t="str">
        <f>IF(K31&lt;=K$6,VLOOKUP(K31,申込一覧表!Z:AA,2,0),"")</f>
        <v/>
      </c>
      <c r="M31">
        <f>IF(K31&lt;=K$6,VLOOKUP(K31,申込一覧表!Z:AB,3,0),0)</f>
        <v>0</v>
      </c>
      <c r="N31" s="24" t="str">
        <f t="shared" si="11"/>
        <v/>
      </c>
      <c r="O31" t="str">
        <f>IF(K31&lt;=K$6,VLOOKUP(K31,申込一覧表!Z:AG,8,0),"")</f>
        <v/>
      </c>
      <c r="P31" t="str">
        <f>IF(K31&lt;=K$6,VLOOKUP(K31,申込一覧表!Z:AD,5,0),"")</f>
        <v/>
      </c>
      <c r="Q31">
        <f t="shared" si="2"/>
        <v>56</v>
      </c>
      <c r="R31">
        <f t="shared" si="3"/>
        <v>56</v>
      </c>
      <c r="S31">
        <f t="shared" si="4"/>
        <v>28</v>
      </c>
      <c r="T31">
        <f t="shared" si="12"/>
        <v>0</v>
      </c>
      <c r="U31" t="str">
        <f t="shared" si="31"/>
        <v/>
      </c>
      <c r="V31" t="str">
        <f t="shared" si="31"/>
        <v/>
      </c>
      <c r="W31" t="str">
        <f t="shared" si="31"/>
        <v/>
      </c>
      <c r="X31" t="str">
        <f t="shared" si="31"/>
        <v/>
      </c>
      <c r="AC31" t="str">
        <f t="shared" si="32"/>
        <v/>
      </c>
      <c r="AD31" t="str">
        <f t="shared" si="32"/>
        <v/>
      </c>
      <c r="AE31" t="str">
        <f t="shared" si="32"/>
        <v/>
      </c>
      <c r="AF31" t="str">
        <f t="shared" si="32"/>
        <v/>
      </c>
      <c r="AG31">
        <v>25</v>
      </c>
      <c r="AH31" s="106" t="str">
        <f t="shared" si="33"/>
        <v/>
      </c>
      <c r="AI31">
        <f t="shared" si="38"/>
        <v>0</v>
      </c>
      <c r="AJ31">
        <f t="shared" si="34"/>
        <v>0</v>
      </c>
      <c r="AK31">
        <f t="shared" si="34"/>
        <v>0</v>
      </c>
      <c r="AL31">
        <f t="shared" si="34"/>
        <v>0</v>
      </c>
      <c r="AM31">
        <f t="shared" si="34"/>
        <v>0</v>
      </c>
      <c r="AN31">
        <f t="shared" si="34"/>
        <v>0</v>
      </c>
      <c r="AO31">
        <f t="shared" si="34"/>
        <v>0</v>
      </c>
      <c r="AP31">
        <f t="shared" si="34"/>
        <v>0</v>
      </c>
      <c r="AS31" t="str">
        <f t="shared" si="14"/>
        <v/>
      </c>
      <c r="AT31" t="str">
        <f t="shared" si="15"/>
        <v/>
      </c>
      <c r="AU31" t="str">
        <f t="shared" si="16"/>
        <v/>
      </c>
      <c r="AV31" t="str">
        <f t="shared" si="17"/>
        <v/>
      </c>
      <c r="AW31" s="4" t="str">
        <f t="shared" si="18"/>
        <v>999:99.99</v>
      </c>
    </row>
    <row r="32" spans="1:49" ht="14.25" customHeight="1">
      <c r="A32" s="25"/>
      <c r="B32" s="26"/>
      <c r="C32" s="105"/>
      <c r="D32" s="27"/>
      <c r="E32" s="28"/>
      <c r="F32" s="29"/>
      <c r="G32" s="29"/>
      <c r="H32" s="29"/>
      <c r="I32" s="29"/>
      <c r="J32" s="29"/>
      <c r="K32">
        <v>26</v>
      </c>
      <c r="L32" t="str">
        <f>IF(K32&lt;=K$6,VLOOKUP(K32,申込一覧表!Z:AA,2,0),"")</f>
        <v/>
      </c>
      <c r="M32">
        <f>IF(K32&lt;=K$6,VLOOKUP(K32,申込一覧表!Z:AB,3,0),0)</f>
        <v>0</v>
      </c>
      <c r="N32" s="24" t="str">
        <f t="shared" si="11"/>
        <v/>
      </c>
      <c r="O32" t="str">
        <f>IF(K32&lt;=K$6,VLOOKUP(K32,申込一覧表!Z:AG,8,0),"")</f>
        <v/>
      </c>
      <c r="P32" t="str">
        <f>IF(K32&lt;=K$6,VLOOKUP(K32,申込一覧表!Z:AD,5,0),"")</f>
        <v/>
      </c>
      <c r="Q32">
        <f t="shared" si="2"/>
        <v>56</v>
      </c>
      <c r="R32">
        <f t="shared" si="3"/>
        <v>56</v>
      </c>
      <c r="S32">
        <f t="shared" si="4"/>
        <v>28</v>
      </c>
      <c r="T32">
        <f t="shared" si="12"/>
        <v>0</v>
      </c>
      <c r="AG32">
        <v>26</v>
      </c>
      <c r="AH32" t="str">
        <f>IF(F32="","",IF(D32&lt;120,"119",IF(D32&lt;160,"120",IF(D32&lt;200,"160",IF(D32&lt;240,"200",IF(D32&lt;280,"240",IF(D32&lt;320,"280","320")))))))</f>
        <v/>
      </c>
      <c r="AI32">
        <f t="shared" ref="AI32:AP32" si="39">SUM(AI25:AI31)</f>
        <v>0</v>
      </c>
      <c r="AJ32">
        <f t="shared" si="39"/>
        <v>0</v>
      </c>
      <c r="AK32">
        <f t="shared" si="39"/>
        <v>0</v>
      </c>
      <c r="AL32">
        <f t="shared" si="39"/>
        <v>0</v>
      </c>
      <c r="AM32">
        <f t="shared" si="39"/>
        <v>0</v>
      </c>
      <c r="AN32">
        <f t="shared" si="39"/>
        <v>0</v>
      </c>
      <c r="AO32">
        <f t="shared" si="39"/>
        <v>0</v>
      </c>
      <c r="AP32">
        <f t="shared" si="39"/>
        <v>0</v>
      </c>
      <c r="AQ32">
        <f>MAX(AI32:AP32)</f>
        <v>0</v>
      </c>
      <c r="AR32">
        <f>SUM(AI32:AP32)</f>
        <v>0</v>
      </c>
      <c r="AS32" t="str">
        <f t="shared" si="14"/>
        <v/>
      </c>
      <c r="AT32" t="str">
        <f t="shared" si="15"/>
        <v/>
      </c>
      <c r="AU32" t="str">
        <f t="shared" si="16"/>
        <v/>
      </c>
      <c r="AV32" t="str">
        <f t="shared" si="17"/>
        <v/>
      </c>
      <c r="AW32" s="4"/>
    </row>
    <row r="33" spans="1:49" s="14" customFormat="1" ht="14.25" customHeight="1">
      <c r="A33" s="30" t="s">
        <v>62</v>
      </c>
      <c r="B33" s="19"/>
      <c r="C33" s="19"/>
      <c r="D33" s="19"/>
      <c r="E33" s="19"/>
      <c r="F33" s="20" t="str">
        <f>IF(AQ41&gt;1,"区分の重複があります!!","")</f>
        <v/>
      </c>
      <c r="G33" s="19"/>
      <c r="H33" s="19"/>
      <c r="I33" s="19"/>
      <c r="K33">
        <v>27</v>
      </c>
      <c r="L33" t="str">
        <f>IF(K33&lt;=K$6,VLOOKUP(K33,申込一覧表!Z:AA,2,0),"")</f>
        <v/>
      </c>
      <c r="M33">
        <f>IF(K33&lt;=K$6,VLOOKUP(K33,申込一覧表!Z:AB,3,0),0)</f>
        <v>0</v>
      </c>
      <c r="N33" s="24" t="str">
        <f t="shared" si="11"/>
        <v/>
      </c>
      <c r="O33" t="str">
        <f>IF(K33&lt;=K$6,VLOOKUP(K33,申込一覧表!Z:AG,8,0),"")</f>
        <v/>
      </c>
      <c r="P33" t="str">
        <f>IF(K33&lt;=K$6,VLOOKUP(K33,申込一覧表!Z:AD,5,0),"")</f>
        <v/>
      </c>
      <c r="Q33">
        <f t="shared" si="2"/>
        <v>56</v>
      </c>
      <c r="R33">
        <f t="shared" si="3"/>
        <v>56</v>
      </c>
      <c r="S33">
        <f t="shared" si="4"/>
        <v>28</v>
      </c>
      <c r="T33">
        <f t="shared" si="12"/>
        <v>0</v>
      </c>
      <c r="U33"/>
      <c r="V33"/>
      <c r="W33"/>
      <c r="X33"/>
      <c r="Y33"/>
      <c r="Z33"/>
      <c r="AA33"/>
      <c r="AB33"/>
      <c r="AC33"/>
      <c r="AD33"/>
      <c r="AE33"/>
      <c r="AF33"/>
      <c r="AG33">
        <v>27</v>
      </c>
      <c r="AS33"/>
      <c r="AT33" t="str">
        <f t="shared" si="15"/>
        <v/>
      </c>
      <c r="AU33" t="str">
        <f t="shared" si="16"/>
        <v/>
      </c>
      <c r="AV33" t="str">
        <f t="shared" si="17"/>
        <v/>
      </c>
      <c r="AW33" s="4"/>
    </row>
    <row r="34" spans="1:49" ht="14.25" customHeight="1">
      <c r="A34" s="16" t="str">
        <f>IF(F34="","",1)</f>
        <v/>
      </c>
      <c r="B34" s="21" t="str">
        <f>IF(F34="","",リレーオーダー用紙!$N$4)</f>
        <v/>
      </c>
      <c r="C34" s="22" t="str">
        <f t="shared" ref="C34:C40" si="40">IF(D34="","",IF(D34&lt;120,119,FLOOR(D34,40)))</f>
        <v/>
      </c>
      <c r="D34" s="22" t="str">
        <f>IF(SUM(U34:X34)=0,"",SUM(U34:X34))</f>
        <v/>
      </c>
      <c r="E34" s="89"/>
      <c r="F34" s="90"/>
      <c r="G34" s="90"/>
      <c r="H34" s="90"/>
      <c r="I34" s="90"/>
      <c r="J34" s="42" t="str">
        <f>IF(COUNTIF(AC34:AF34,"&gt;1")&gt;0,"泳者重複!!","")</f>
        <v/>
      </c>
      <c r="K34">
        <v>28</v>
      </c>
      <c r="L34" t="str">
        <f>IF(K34&lt;=K$6,VLOOKUP(K34,申込一覧表!Z:AA,2,0),"")</f>
        <v/>
      </c>
      <c r="M34">
        <f>IF(K34&lt;=K$6,VLOOKUP(K34,申込一覧表!Z:AB,3,0),0)</f>
        <v>0</v>
      </c>
      <c r="N34" s="24" t="str">
        <f t="shared" si="11"/>
        <v/>
      </c>
      <c r="O34" t="str">
        <f>IF(K34&lt;=K$6,VLOOKUP(K34,申込一覧表!Z:AG,8,0),"")</f>
        <v/>
      </c>
      <c r="P34" t="str">
        <f>IF(K34&lt;=K$6,VLOOKUP(K34,申込一覧表!Z:AD,5,0),"")</f>
        <v/>
      </c>
      <c r="Q34">
        <f t="shared" si="2"/>
        <v>56</v>
      </c>
      <c r="R34">
        <f t="shared" si="3"/>
        <v>56</v>
      </c>
      <c r="S34">
        <f t="shared" si="4"/>
        <v>28</v>
      </c>
      <c r="T34">
        <f t="shared" si="12"/>
        <v>0</v>
      </c>
      <c r="U34" t="str">
        <f t="shared" ref="U34:X40" si="41">IF(F34="","",VLOOKUP(F34,$N$7:$O$87,2,0))</f>
        <v/>
      </c>
      <c r="V34" t="str">
        <f t="shared" si="41"/>
        <v/>
      </c>
      <c r="W34" t="str">
        <f t="shared" si="41"/>
        <v/>
      </c>
      <c r="X34" t="str">
        <f t="shared" si="41"/>
        <v/>
      </c>
      <c r="AC34" t="str">
        <f t="shared" ref="AC34:AF40" si="42">IF(F34="","",VLOOKUP(F34,$N$7:$T$87,5,0))</f>
        <v/>
      </c>
      <c r="AD34" t="str">
        <f t="shared" si="42"/>
        <v/>
      </c>
      <c r="AE34" t="str">
        <f t="shared" si="42"/>
        <v/>
      </c>
      <c r="AF34" t="str">
        <f t="shared" si="42"/>
        <v/>
      </c>
      <c r="AG34">
        <v>28</v>
      </c>
      <c r="AH34" s="106" t="str">
        <f t="shared" ref="AH34:AH40" si="43">C34</f>
        <v/>
      </c>
      <c r="AI34">
        <f>IF(AI$6=$AH34,1,0)</f>
        <v>0</v>
      </c>
      <c r="AJ34">
        <f t="shared" ref="AJ34:AP40" si="44">IF(AJ$6=$AH34,1,0)</f>
        <v>0</v>
      </c>
      <c r="AK34">
        <f t="shared" si="44"/>
        <v>0</v>
      </c>
      <c r="AL34">
        <f t="shared" si="44"/>
        <v>0</v>
      </c>
      <c r="AM34">
        <f t="shared" si="44"/>
        <v>0</v>
      </c>
      <c r="AN34">
        <f t="shared" si="44"/>
        <v>0</v>
      </c>
      <c r="AO34">
        <f t="shared" si="44"/>
        <v>0</v>
      </c>
      <c r="AP34">
        <f t="shared" si="44"/>
        <v>0</v>
      </c>
      <c r="AS34" t="str">
        <f t="shared" si="14"/>
        <v/>
      </c>
      <c r="AT34" t="str">
        <f t="shared" si="15"/>
        <v/>
      </c>
      <c r="AU34" t="str">
        <f t="shared" si="16"/>
        <v/>
      </c>
      <c r="AV34" t="str">
        <f t="shared" si="17"/>
        <v/>
      </c>
      <c r="AW34" s="4" t="str">
        <f t="shared" si="18"/>
        <v>999:99.99</v>
      </c>
    </row>
    <row r="35" spans="1:49" ht="14.25" customHeight="1">
      <c r="A35" s="16" t="str">
        <f t="shared" ref="A35:A40" si="45">IF(F35="","",A34+1)</f>
        <v/>
      </c>
      <c r="B35" s="21" t="str">
        <f>IF(F35="","",リレーオーダー用紙!$N$4)</f>
        <v/>
      </c>
      <c r="C35" s="22" t="str">
        <f t="shared" si="40"/>
        <v/>
      </c>
      <c r="D35" s="22" t="str">
        <f t="shared" ref="D35:D40" si="46">IF(SUM(U35:X35)=0,"",SUM(U35:X35))</f>
        <v/>
      </c>
      <c r="E35" s="89"/>
      <c r="F35" s="90"/>
      <c r="G35" s="90"/>
      <c r="H35" s="90"/>
      <c r="I35" s="90"/>
      <c r="J35" s="42" t="str">
        <f t="shared" ref="J35:J40" si="47">IF(COUNTIF(AC35:AF35,"&gt;1")&gt;0,"泳者重複!!","")</f>
        <v/>
      </c>
      <c r="K35">
        <v>29</v>
      </c>
      <c r="L35" t="str">
        <f>IF(K35&lt;=K$6,VLOOKUP(K35,申込一覧表!Z:AA,2,0),"")</f>
        <v/>
      </c>
      <c r="M35">
        <f>IF(K35&lt;=K$6,VLOOKUP(K35,申込一覧表!Z:AB,3,0),0)</f>
        <v>0</v>
      </c>
      <c r="N35" s="24" t="str">
        <f t="shared" si="11"/>
        <v/>
      </c>
      <c r="O35" t="str">
        <f>IF(K35&lt;=K$6,VLOOKUP(K35,申込一覧表!Z:AG,8,0),"")</f>
        <v/>
      </c>
      <c r="P35" t="str">
        <f>IF(K35&lt;=K$6,VLOOKUP(K35,申込一覧表!Z:AD,5,0),"")</f>
        <v/>
      </c>
      <c r="Q35">
        <f t="shared" si="2"/>
        <v>56</v>
      </c>
      <c r="R35">
        <f t="shared" si="3"/>
        <v>56</v>
      </c>
      <c r="S35">
        <f t="shared" si="4"/>
        <v>28</v>
      </c>
      <c r="T35">
        <f t="shared" si="12"/>
        <v>0</v>
      </c>
      <c r="U35" t="str">
        <f t="shared" si="41"/>
        <v/>
      </c>
      <c r="V35" t="str">
        <f t="shared" si="41"/>
        <v/>
      </c>
      <c r="W35" t="str">
        <f t="shared" si="41"/>
        <v/>
      </c>
      <c r="X35" t="str">
        <f t="shared" si="41"/>
        <v/>
      </c>
      <c r="AC35" t="str">
        <f t="shared" si="42"/>
        <v/>
      </c>
      <c r="AD35" t="str">
        <f t="shared" si="42"/>
        <v/>
      </c>
      <c r="AE35" t="str">
        <f t="shared" si="42"/>
        <v/>
      </c>
      <c r="AF35" t="str">
        <f t="shared" si="42"/>
        <v/>
      </c>
      <c r="AG35">
        <v>29</v>
      </c>
      <c r="AH35" s="106" t="str">
        <f t="shared" si="43"/>
        <v/>
      </c>
      <c r="AI35">
        <f t="shared" ref="AI35:AI40" si="48">IF(AI$6=$AH35,1,0)</f>
        <v>0</v>
      </c>
      <c r="AJ35">
        <f t="shared" si="44"/>
        <v>0</v>
      </c>
      <c r="AK35">
        <f t="shared" si="44"/>
        <v>0</v>
      </c>
      <c r="AL35">
        <f t="shared" si="44"/>
        <v>0</v>
      </c>
      <c r="AM35">
        <f t="shared" si="44"/>
        <v>0</v>
      </c>
      <c r="AN35">
        <f t="shared" si="44"/>
        <v>0</v>
      </c>
      <c r="AO35">
        <f t="shared" si="44"/>
        <v>0</v>
      </c>
      <c r="AP35">
        <f t="shared" si="44"/>
        <v>0</v>
      </c>
      <c r="AS35" t="str">
        <f t="shared" si="14"/>
        <v/>
      </c>
      <c r="AT35" t="str">
        <f t="shared" si="15"/>
        <v/>
      </c>
      <c r="AU35" t="str">
        <f t="shared" si="16"/>
        <v/>
      </c>
      <c r="AV35" t="str">
        <f t="shared" si="17"/>
        <v/>
      </c>
      <c r="AW35" s="4" t="str">
        <f t="shared" si="18"/>
        <v>999:99.99</v>
      </c>
    </row>
    <row r="36" spans="1:49" ht="14.25" customHeight="1">
      <c r="A36" s="16" t="str">
        <f t="shared" si="45"/>
        <v/>
      </c>
      <c r="B36" s="21" t="str">
        <f>IF(F36="","",リレーオーダー用紙!$N$4)</f>
        <v/>
      </c>
      <c r="C36" s="22" t="str">
        <f t="shared" si="40"/>
        <v/>
      </c>
      <c r="D36" s="22" t="str">
        <f t="shared" si="46"/>
        <v/>
      </c>
      <c r="E36" s="89"/>
      <c r="F36" s="90"/>
      <c r="G36" s="90"/>
      <c r="H36" s="90"/>
      <c r="I36" s="90"/>
      <c r="J36" s="42" t="str">
        <f t="shared" si="47"/>
        <v/>
      </c>
      <c r="K36">
        <v>30</v>
      </c>
      <c r="L36" t="str">
        <f>IF(K36&lt;=K$6,VLOOKUP(K36,申込一覧表!Z:AA,2,0),"")</f>
        <v/>
      </c>
      <c r="M36">
        <f>IF(K36&lt;=K$6,VLOOKUP(K36,申込一覧表!Z:AB,3,0),0)</f>
        <v>0</v>
      </c>
      <c r="N36" s="24" t="str">
        <f t="shared" si="11"/>
        <v/>
      </c>
      <c r="O36" t="str">
        <f>IF(K36&lt;=K$6,VLOOKUP(K36,申込一覧表!Z:AG,8,0),"")</f>
        <v/>
      </c>
      <c r="P36" t="str">
        <f>IF(K36&lt;=K$6,VLOOKUP(K36,申込一覧表!Z:AD,5,0),"")</f>
        <v/>
      </c>
      <c r="Q36">
        <f t="shared" si="2"/>
        <v>56</v>
      </c>
      <c r="R36">
        <f t="shared" si="3"/>
        <v>56</v>
      </c>
      <c r="S36">
        <f t="shared" si="4"/>
        <v>28</v>
      </c>
      <c r="T36">
        <f t="shared" si="12"/>
        <v>0</v>
      </c>
      <c r="U36" t="str">
        <f t="shared" si="41"/>
        <v/>
      </c>
      <c r="V36" t="str">
        <f t="shared" si="41"/>
        <v/>
      </c>
      <c r="W36" t="str">
        <f t="shared" si="41"/>
        <v/>
      </c>
      <c r="X36" t="str">
        <f t="shared" si="41"/>
        <v/>
      </c>
      <c r="AC36" t="str">
        <f t="shared" si="42"/>
        <v/>
      </c>
      <c r="AD36" t="str">
        <f t="shared" si="42"/>
        <v/>
      </c>
      <c r="AE36" t="str">
        <f t="shared" si="42"/>
        <v/>
      </c>
      <c r="AF36" t="str">
        <f t="shared" si="42"/>
        <v/>
      </c>
      <c r="AG36">
        <v>30</v>
      </c>
      <c r="AH36" s="106" t="str">
        <f t="shared" si="43"/>
        <v/>
      </c>
      <c r="AI36">
        <f t="shared" si="48"/>
        <v>0</v>
      </c>
      <c r="AJ36">
        <f t="shared" si="44"/>
        <v>0</v>
      </c>
      <c r="AK36">
        <f t="shared" si="44"/>
        <v>0</v>
      </c>
      <c r="AL36">
        <f t="shared" si="44"/>
        <v>0</v>
      </c>
      <c r="AM36">
        <f t="shared" si="44"/>
        <v>0</v>
      </c>
      <c r="AN36">
        <f t="shared" si="44"/>
        <v>0</v>
      </c>
      <c r="AO36">
        <f t="shared" si="44"/>
        <v>0</v>
      </c>
      <c r="AP36">
        <f t="shared" si="44"/>
        <v>0</v>
      </c>
      <c r="AS36" t="str">
        <f t="shared" si="14"/>
        <v/>
      </c>
      <c r="AT36" t="str">
        <f t="shared" si="15"/>
        <v/>
      </c>
      <c r="AU36" t="str">
        <f t="shared" si="16"/>
        <v/>
      </c>
      <c r="AV36" t="str">
        <f t="shared" si="17"/>
        <v/>
      </c>
      <c r="AW36" s="4" t="str">
        <f t="shared" si="18"/>
        <v>999:99.99</v>
      </c>
    </row>
    <row r="37" spans="1:49" ht="14.25" customHeight="1">
      <c r="A37" s="16" t="str">
        <f t="shared" si="45"/>
        <v/>
      </c>
      <c r="B37" s="21" t="str">
        <f>IF(F37="","",リレーオーダー用紙!$N$4)</f>
        <v/>
      </c>
      <c r="C37" s="22" t="str">
        <f t="shared" si="40"/>
        <v/>
      </c>
      <c r="D37" s="22" t="str">
        <f t="shared" si="46"/>
        <v/>
      </c>
      <c r="E37" s="89"/>
      <c r="F37" s="90"/>
      <c r="G37" s="90"/>
      <c r="H37" s="90"/>
      <c r="I37" s="90"/>
      <c r="J37" s="42" t="str">
        <f t="shared" si="47"/>
        <v/>
      </c>
      <c r="K37">
        <v>31</v>
      </c>
      <c r="L37" t="str">
        <f>IF(K37&lt;=K$6,VLOOKUP(K37,申込一覧表!Z:AA,2,0),"")</f>
        <v/>
      </c>
      <c r="M37">
        <f>IF(K37&lt;=K$6,VLOOKUP(K37,申込一覧表!Z:AB,3,0),0)</f>
        <v>0</v>
      </c>
      <c r="N37" s="24" t="str">
        <f t="shared" si="11"/>
        <v/>
      </c>
      <c r="O37" t="str">
        <f>IF(K37&lt;=K$6,VLOOKUP(K37,申込一覧表!Z:AG,8,0),"")</f>
        <v/>
      </c>
      <c r="P37" t="str">
        <f>IF(K37&lt;=K$6,VLOOKUP(K37,申込一覧表!Z:AD,5,0),"")</f>
        <v/>
      </c>
      <c r="Q37">
        <f t="shared" si="2"/>
        <v>56</v>
      </c>
      <c r="R37">
        <f t="shared" si="3"/>
        <v>56</v>
      </c>
      <c r="S37">
        <f t="shared" si="4"/>
        <v>28</v>
      </c>
      <c r="T37">
        <f t="shared" si="12"/>
        <v>0</v>
      </c>
      <c r="U37" t="str">
        <f t="shared" si="41"/>
        <v/>
      </c>
      <c r="V37" t="str">
        <f t="shared" si="41"/>
        <v/>
      </c>
      <c r="W37" t="str">
        <f t="shared" si="41"/>
        <v/>
      </c>
      <c r="X37" t="str">
        <f t="shared" si="41"/>
        <v/>
      </c>
      <c r="AC37" t="str">
        <f t="shared" si="42"/>
        <v/>
      </c>
      <c r="AD37" t="str">
        <f t="shared" si="42"/>
        <v/>
      </c>
      <c r="AE37" t="str">
        <f t="shared" si="42"/>
        <v/>
      </c>
      <c r="AF37" t="str">
        <f t="shared" si="42"/>
        <v/>
      </c>
      <c r="AG37">
        <v>31</v>
      </c>
      <c r="AH37" s="106" t="str">
        <f t="shared" si="43"/>
        <v/>
      </c>
      <c r="AI37">
        <f t="shared" si="48"/>
        <v>0</v>
      </c>
      <c r="AJ37">
        <f t="shared" si="44"/>
        <v>0</v>
      </c>
      <c r="AK37">
        <f t="shared" si="44"/>
        <v>0</v>
      </c>
      <c r="AL37">
        <f t="shared" si="44"/>
        <v>0</v>
      </c>
      <c r="AM37">
        <f t="shared" si="44"/>
        <v>0</v>
      </c>
      <c r="AN37">
        <f t="shared" si="44"/>
        <v>0</v>
      </c>
      <c r="AO37">
        <f t="shared" si="44"/>
        <v>0</v>
      </c>
      <c r="AP37">
        <f t="shared" si="44"/>
        <v>0</v>
      </c>
      <c r="AS37" t="str">
        <f t="shared" si="14"/>
        <v/>
      </c>
      <c r="AT37" t="str">
        <f t="shared" si="15"/>
        <v/>
      </c>
      <c r="AU37" t="str">
        <f t="shared" si="16"/>
        <v/>
      </c>
      <c r="AV37" t="str">
        <f t="shared" si="17"/>
        <v/>
      </c>
      <c r="AW37" s="4" t="str">
        <f t="shared" si="18"/>
        <v>999:99.99</v>
      </c>
    </row>
    <row r="38" spans="1:49" ht="14.25" customHeight="1">
      <c r="A38" s="16" t="str">
        <f t="shared" si="45"/>
        <v/>
      </c>
      <c r="B38" s="21" t="str">
        <f>IF(F38="","",リレーオーダー用紙!$N$4)</f>
        <v/>
      </c>
      <c r="C38" s="22" t="str">
        <f t="shared" si="40"/>
        <v/>
      </c>
      <c r="D38" s="22" t="str">
        <f t="shared" si="46"/>
        <v/>
      </c>
      <c r="E38" s="89"/>
      <c r="F38" s="90"/>
      <c r="G38" s="90"/>
      <c r="H38" s="90"/>
      <c r="I38" s="90"/>
      <c r="J38" s="42" t="str">
        <f t="shared" si="47"/>
        <v/>
      </c>
      <c r="K38">
        <v>32</v>
      </c>
      <c r="L38" t="str">
        <f>IF(K38&lt;=K$6,VLOOKUP(K38,申込一覧表!Z:AA,2,0),"")</f>
        <v/>
      </c>
      <c r="M38">
        <f>IF(K38&lt;=K$6,VLOOKUP(K38,申込一覧表!Z:AB,3,0),0)</f>
        <v>0</v>
      </c>
      <c r="N38" s="24" t="str">
        <f t="shared" si="11"/>
        <v/>
      </c>
      <c r="O38" t="str">
        <f>IF(K38&lt;=K$6,VLOOKUP(K38,申込一覧表!Z:AG,8,0),"")</f>
        <v/>
      </c>
      <c r="P38" t="str">
        <f>IF(K38&lt;=K$6,VLOOKUP(K38,申込一覧表!Z:AD,5,0),"")</f>
        <v/>
      </c>
      <c r="Q38">
        <f t="shared" si="2"/>
        <v>56</v>
      </c>
      <c r="R38">
        <f t="shared" si="3"/>
        <v>56</v>
      </c>
      <c r="S38">
        <f t="shared" si="4"/>
        <v>28</v>
      </c>
      <c r="T38">
        <f t="shared" si="12"/>
        <v>0</v>
      </c>
      <c r="U38" t="str">
        <f t="shared" si="41"/>
        <v/>
      </c>
      <c r="V38" t="str">
        <f t="shared" si="41"/>
        <v/>
      </c>
      <c r="W38" t="str">
        <f t="shared" si="41"/>
        <v/>
      </c>
      <c r="X38" t="str">
        <f t="shared" si="41"/>
        <v/>
      </c>
      <c r="AC38" t="str">
        <f t="shared" si="42"/>
        <v/>
      </c>
      <c r="AD38" t="str">
        <f t="shared" si="42"/>
        <v/>
      </c>
      <c r="AE38" t="str">
        <f t="shared" si="42"/>
        <v/>
      </c>
      <c r="AF38" t="str">
        <f t="shared" si="42"/>
        <v/>
      </c>
      <c r="AG38">
        <v>32</v>
      </c>
      <c r="AH38" s="106" t="str">
        <f t="shared" si="43"/>
        <v/>
      </c>
      <c r="AI38">
        <f t="shared" si="48"/>
        <v>0</v>
      </c>
      <c r="AJ38">
        <f t="shared" si="44"/>
        <v>0</v>
      </c>
      <c r="AK38">
        <f t="shared" si="44"/>
        <v>0</v>
      </c>
      <c r="AL38">
        <f t="shared" si="44"/>
        <v>0</v>
      </c>
      <c r="AM38">
        <f t="shared" si="44"/>
        <v>0</v>
      </c>
      <c r="AN38">
        <f t="shared" si="44"/>
        <v>0</v>
      </c>
      <c r="AO38">
        <f t="shared" si="44"/>
        <v>0</v>
      </c>
      <c r="AP38">
        <f t="shared" si="44"/>
        <v>0</v>
      </c>
      <c r="AS38" t="str">
        <f t="shared" si="14"/>
        <v/>
      </c>
      <c r="AT38" t="str">
        <f t="shared" si="15"/>
        <v/>
      </c>
      <c r="AU38" t="str">
        <f t="shared" si="16"/>
        <v/>
      </c>
      <c r="AV38" t="str">
        <f t="shared" si="17"/>
        <v/>
      </c>
      <c r="AW38" s="4" t="str">
        <f t="shared" si="18"/>
        <v>999:99.99</v>
      </c>
    </row>
    <row r="39" spans="1:49" ht="14.25" customHeight="1">
      <c r="A39" s="16" t="str">
        <f t="shared" si="45"/>
        <v/>
      </c>
      <c r="B39" s="21" t="str">
        <f>IF(F39="","",リレーオーダー用紙!$N$4)</f>
        <v/>
      </c>
      <c r="C39" s="22" t="str">
        <f t="shared" si="40"/>
        <v/>
      </c>
      <c r="D39" s="22" t="str">
        <f t="shared" si="46"/>
        <v/>
      </c>
      <c r="E39" s="89"/>
      <c r="F39" s="90"/>
      <c r="G39" s="90"/>
      <c r="H39" s="90"/>
      <c r="I39" s="90"/>
      <c r="J39" s="42" t="str">
        <f t="shared" si="47"/>
        <v/>
      </c>
      <c r="K39">
        <v>33</v>
      </c>
      <c r="L39" t="str">
        <f>IF(K39&lt;=K$6,VLOOKUP(K39,申込一覧表!Z:AA,2,0),"")</f>
        <v/>
      </c>
      <c r="M39">
        <f>IF(K39&lt;=K$6,VLOOKUP(K39,申込一覧表!Z:AB,3,0),0)</f>
        <v>0</v>
      </c>
      <c r="N39" s="24" t="str">
        <f t="shared" si="11"/>
        <v/>
      </c>
      <c r="O39" t="str">
        <f>IF(K39&lt;=K$6,VLOOKUP(K39,申込一覧表!Z:AG,8,0),"")</f>
        <v/>
      </c>
      <c r="P39" t="str">
        <f>IF(K39&lt;=K$6,VLOOKUP(K39,申込一覧表!Z:AD,5,0),"")</f>
        <v/>
      </c>
      <c r="Q39">
        <f t="shared" ref="Q39:Q70" si="49">COUNTIF($F$7:$I$13,N39)+COUNTIF($F$25:$I$31,N39)</f>
        <v>56</v>
      </c>
      <c r="R39">
        <f t="shared" ref="R39:R70" si="50">COUNTIF($F$16:$I$22,N39)+COUNTIF($F$34:$I$40,N39)</f>
        <v>56</v>
      </c>
      <c r="S39">
        <f t="shared" si="4"/>
        <v>28</v>
      </c>
      <c r="T39">
        <f t="shared" si="12"/>
        <v>0</v>
      </c>
      <c r="U39" t="str">
        <f t="shared" si="41"/>
        <v/>
      </c>
      <c r="V39" t="str">
        <f t="shared" si="41"/>
        <v/>
      </c>
      <c r="W39" t="str">
        <f t="shared" si="41"/>
        <v/>
      </c>
      <c r="X39" t="str">
        <f t="shared" si="41"/>
        <v/>
      </c>
      <c r="AC39" t="str">
        <f t="shared" si="42"/>
        <v/>
      </c>
      <c r="AD39" t="str">
        <f t="shared" si="42"/>
        <v/>
      </c>
      <c r="AE39" t="str">
        <f t="shared" si="42"/>
        <v/>
      </c>
      <c r="AF39" t="str">
        <f t="shared" si="42"/>
        <v/>
      </c>
      <c r="AG39">
        <v>33</v>
      </c>
      <c r="AH39" s="106" t="str">
        <f t="shared" si="43"/>
        <v/>
      </c>
      <c r="AI39">
        <f t="shared" si="48"/>
        <v>0</v>
      </c>
      <c r="AJ39">
        <f t="shared" si="44"/>
        <v>0</v>
      </c>
      <c r="AK39">
        <f t="shared" si="44"/>
        <v>0</v>
      </c>
      <c r="AL39">
        <f t="shared" si="44"/>
        <v>0</v>
      </c>
      <c r="AM39">
        <f t="shared" si="44"/>
        <v>0</v>
      </c>
      <c r="AN39">
        <f t="shared" si="44"/>
        <v>0</v>
      </c>
      <c r="AO39">
        <f t="shared" si="44"/>
        <v>0</v>
      </c>
      <c r="AP39">
        <f t="shared" si="44"/>
        <v>0</v>
      </c>
      <c r="AS39" t="str">
        <f t="shared" si="14"/>
        <v/>
      </c>
      <c r="AT39" t="str">
        <f t="shared" si="15"/>
        <v/>
      </c>
      <c r="AU39" t="str">
        <f t="shared" si="16"/>
        <v/>
      </c>
      <c r="AV39" t="str">
        <f t="shared" si="17"/>
        <v/>
      </c>
      <c r="AW39" s="4" t="str">
        <f t="shared" si="18"/>
        <v>999:99.99</v>
      </c>
    </row>
    <row r="40" spans="1:49" ht="14.25" customHeight="1">
      <c r="A40" s="16" t="str">
        <f t="shared" si="45"/>
        <v/>
      </c>
      <c r="B40" s="21" t="str">
        <f>IF(F40="","",リレーオーダー用紙!$N$4)</f>
        <v/>
      </c>
      <c r="C40" s="22" t="str">
        <f t="shared" si="40"/>
        <v/>
      </c>
      <c r="D40" s="22" t="str">
        <f t="shared" si="46"/>
        <v/>
      </c>
      <c r="E40" s="89"/>
      <c r="F40" s="90"/>
      <c r="G40" s="90"/>
      <c r="H40" s="90"/>
      <c r="I40" s="90"/>
      <c r="J40" s="42" t="str">
        <f t="shared" si="47"/>
        <v/>
      </c>
      <c r="K40">
        <v>34</v>
      </c>
      <c r="L40" t="str">
        <f>IF(K40&lt;=K$6,VLOOKUP(K40,申込一覧表!Z:AA,2,0),"")</f>
        <v/>
      </c>
      <c r="M40">
        <f>IF(K40&lt;=K$6,VLOOKUP(K40,申込一覧表!Z:AB,3,0),0)</f>
        <v>0</v>
      </c>
      <c r="N40" s="24" t="str">
        <f t="shared" si="11"/>
        <v/>
      </c>
      <c r="O40" t="str">
        <f>IF(K40&lt;=K$6,VLOOKUP(K40,申込一覧表!Z:AG,8,0),"")</f>
        <v/>
      </c>
      <c r="P40" t="str">
        <f>IF(K40&lt;=K$6,VLOOKUP(K40,申込一覧表!Z:AD,5,0),"")</f>
        <v/>
      </c>
      <c r="Q40">
        <f t="shared" si="49"/>
        <v>56</v>
      </c>
      <c r="R40">
        <f t="shared" si="50"/>
        <v>56</v>
      </c>
      <c r="S40">
        <f t="shared" si="4"/>
        <v>28</v>
      </c>
      <c r="T40">
        <f t="shared" si="12"/>
        <v>0</v>
      </c>
      <c r="U40" t="str">
        <f t="shared" si="41"/>
        <v/>
      </c>
      <c r="V40" t="str">
        <f t="shared" si="41"/>
        <v/>
      </c>
      <c r="W40" t="str">
        <f t="shared" si="41"/>
        <v/>
      </c>
      <c r="X40" t="str">
        <f t="shared" si="41"/>
        <v/>
      </c>
      <c r="AC40" t="str">
        <f t="shared" si="42"/>
        <v/>
      </c>
      <c r="AD40" t="str">
        <f t="shared" si="42"/>
        <v/>
      </c>
      <c r="AE40" t="str">
        <f t="shared" si="42"/>
        <v/>
      </c>
      <c r="AF40" t="str">
        <f t="shared" si="42"/>
        <v/>
      </c>
      <c r="AG40">
        <v>34</v>
      </c>
      <c r="AH40" s="106" t="str">
        <f t="shared" si="43"/>
        <v/>
      </c>
      <c r="AI40">
        <f t="shared" si="48"/>
        <v>0</v>
      </c>
      <c r="AJ40">
        <f t="shared" si="44"/>
        <v>0</v>
      </c>
      <c r="AK40">
        <f t="shared" si="44"/>
        <v>0</v>
      </c>
      <c r="AL40">
        <f t="shared" si="44"/>
        <v>0</v>
      </c>
      <c r="AM40">
        <f t="shared" si="44"/>
        <v>0</v>
      </c>
      <c r="AN40">
        <f t="shared" si="44"/>
        <v>0</v>
      </c>
      <c r="AO40">
        <f t="shared" si="44"/>
        <v>0</v>
      </c>
      <c r="AP40">
        <f t="shared" si="44"/>
        <v>0</v>
      </c>
      <c r="AS40" t="str">
        <f t="shared" si="14"/>
        <v/>
      </c>
      <c r="AT40" t="str">
        <f t="shared" si="15"/>
        <v/>
      </c>
      <c r="AU40" t="str">
        <f t="shared" si="16"/>
        <v/>
      </c>
      <c r="AV40" t="str">
        <f t="shared" si="17"/>
        <v/>
      </c>
      <c r="AW40" s="4" t="str">
        <f t="shared" si="18"/>
        <v>999:99.99</v>
      </c>
    </row>
    <row r="41" spans="1:49" ht="14.25" customHeight="1">
      <c r="A41" s="25"/>
      <c r="B41" s="26"/>
      <c r="C41" s="105"/>
      <c r="D41" s="27"/>
      <c r="E41" s="28"/>
      <c r="F41" s="29"/>
      <c r="G41" s="29"/>
      <c r="H41" s="29"/>
      <c r="I41" s="29"/>
      <c r="J41" s="29"/>
      <c r="K41">
        <v>35</v>
      </c>
      <c r="L41" t="str">
        <f>IF(K41&lt;=K$6,VLOOKUP(K41,申込一覧表!Z:AA,2,0),"")</f>
        <v/>
      </c>
      <c r="M41">
        <f>IF(K41&lt;=K$6,VLOOKUP(K41,申込一覧表!Z:AB,3,0),0)</f>
        <v>0</v>
      </c>
      <c r="N41" s="24" t="str">
        <f t="shared" si="11"/>
        <v/>
      </c>
      <c r="O41" t="str">
        <f>IF(K41&lt;=K$6,VLOOKUP(K41,申込一覧表!Z:AG,8,0),"")</f>
        <v/>
      </c>
      <c r="P41" t="str">
        <f>IF(K41&lt;=K$6,VLOOKUP(K41,申込一覧表!Z:AD,5,0),"")</f>
        <v/>
      </c>
      <c r="Q41">
        <f t="shared" si="49"/>
        <v>56</v>
      </c>
      <c r="R41">
        <f t="shared" si="50"/>
        <v>56</v>
      </c>
      <c r="S41">
        <f t="shared" si="4"/>
        <v>28</v>
      </c>
      <c r="T41">
        <f t="shared" si="12"/>
        <v>0</v>
      </c>
      <c r="AG41">
        <v>35</v>
      </c>
      <c r="AH41" t="str">
        <f>IF(F41="","",IF(D41&lt;120,"119",IF(D41&lt;160,"120",IF(D41&lt;200,"160",IF(D41&lt;240,"200",IF(D41&lt;280,"240",IF(D41&lt;320,"280","320")))))))</f>
        <v/>
      </c>
      <c r="AI41">
        <f t="shared" ref="AI41:AP41" si="51">SUM(AI34:AI40)</f>
        <v>0</v>
      </c>
      <c r="AJ41">
        <f t="shared" si="51"/>
        <v>0</v>
      </c>
      <c r="AK41">
        <f t="shared" si="51"/>
        <v>0</v>
      </c>
      <c r="AL41">
        <f t="shared" si="51"/>
        <v>0</v>
      </c>
      <c r="AM41">
        <f t="shared" si="51"/>
        <v>0</v>
      </c>
      <c r="AN41">
        <f t="shared" si="51"/>
        <v>0</v>
      </c>
      <c r="AO41">
        <f t="shared" si="51"/>
        <v>0</v>
      </c>
      <c r="AP41">
        <f t="shared" si="51"/>
        <v>0</v>
      </c>
      <c r="AQ41">
        <f>MAX(AI41:AP41)</f>
        <v>0</v>
      </c>
      <c r="AR41">
        <f>SUM(AI41:AP41)</f>
        <v>0</v>
      </c>
      <c r="AS41" t="str">
        <f t="shared" si="14"/>
        <v/>
      </c>
      <c r="AT41" t="str">
        <f t="shared" si="15"/>
        <v/>
      </c>
      <c r="AU41" t="str">
        <f t="shared" si="16"/>
        <v/>
      </c>
      <c r="AV41" t="str">
        <f t="shared" si="17"/>
        <v/>
      </c>
      <c r="AW41" s="4"/>
    </row>
    <row r="42" spans="1:49" s="14" customFormat="1" ht="14.25" customHeight="1">
      <c r="A42" s="30" t="s">
        <v>63</v>
      </c>
      <c r="B42" s="19"/>
      <c r="C42" s="19"/>
      <c r="D42" s="19"/>
      <c r="E42" s="19"/>
      <c r="F42" s="20" t="str">
        <f>IF(AQ50&gt;1,"区分の重複があります!!","")</f>
        <v/>
      </c>
      <c r="G42" s="19"/>
      <c r="H42" s="19"/>
      <c r="I42" s="19"/>
      <c r="K42">
        <v>36</v>
      </c>
      <c r="L42" t="str">
        <f>IF(K42&lt;=K$6,VLOOKUP(K42,申込一覧表!Z:AA,2,0),"")</f>
        <v/>
      </c>
      <c r="M42">
        <f>IF(K42&lt;=K$6,VLOOKUP(K42,申込一覧表!Z:AB,3,0),0)</f>
        <v>0</v>
      </c>
      <c r="N42" s="24" t="str">
        <f t="shared" si="11"/>
        <v/>
      </c>
      <c r="O42" t="str">
        <f>IF(K42&lt;=K$6,VLOOKUP(K42,申込一覧表!Z:AG,8,0),"")</f>
        <v/>
      </c>
      <c r="P42" t="str">
        <f>IF(K42&lt;=K$6,VLOOKUP(K42,申込一覧表!Z:AD,5,0),"")</f>
        <v/>
      </c>
      <c r="Q42">
        <f t="shared" si="49"/>
        <v>56</v>
      </c>
      <c r="R42">
        <f t="shared" si="50"/>
        <v>56</v>
      </c>
      <c r="S42">
        <f t="shared" si="4"/>
        <v>28</v>
      </c>
      <c r="T42">
        <f t="shared" si="12"/>
        <v>0</v>
      </c>
      <c r="U42"/>
      <c r="V42"/>
      <c r="W42"/>
      <c r="X42"/>
      <c r="Y42"/>
      <c r="Z42"/>
      <c r="AA42"/>
      <c r="AB42"/>
      <c r="AC42"/>
      <c r="AD42"/>
      <c r="AE42"/>
      <c r="AF42"/>
      <c r="AG42">
        <v>36</v>
      </c>
      <c r="AS42" t="str">
        <f t="shared" si="14"/>
        <v/>
      </c>
      <c r="AT42" t="str">
        <f t="shared" si="15"/>
        <v/>
      </c>
      <c r="AU42" t="str">
        <f t="shared" si="16"/>
        <v/>
      </c>
      <c r="AV42" t="str">
        <f t="shared" si="17"/>
        <v/>
      </c>
      <c r="AW42" s="4"/>
    </row>
    <row r="43" spans="1:49" ht="14.25" customHeight="1">
      <c r="A43" s="16" t="str">
        <f>IF(F43="","",1)</f>
        <v/>
      </c>
      <c r="B43" s="21" t="str">
        <f>IF(F43="","",リレーオーダー用紙!$N$4)</f>
        <v/>
      </c>
      <c r="C43" s="22" t="str">
        <f t="shared" ref="C43:C49" si="52">IF(D43="","",IF(D43&lt;120,119,FLOOR(D43,40)))</f>
        <v/>
      </c>
      <c r="D43" s="22" t="str">
        <f>IF(SUM(U43:X43)=0,"",SUM(U43:X43))</f>
        <v/>
      </c>
      <c r="E43" s="91"/>
      <c r="F43" s="92"/>
      <c r="G43" s="92"/>
      <c r="H43" s="92"/>
      <c r="I43" s="92"/>
      <c r="J43" s="42" t="str">
        <f>IF(F43="","",IF(SUM(Y43:AB43)&lt;&gt;10,"男女比確認!!",IF(COUNTIF(AC43:AF43,"&gt;1")&gt;0,"泳者重複!!","")))</f>
        <v/>
      </c>
      <c r="K43">
        <v>37</v>
      </c>
      <c r="L43" t="str">
        <f>IF(K43&lt;=K$6,VLOOKUP(K43,申込一覧表!Z:AA,2,0),"")</f>
        <v/>
      </c>
      <c r="M43">
        <f>IF(K43&lt;=K$6,VLOOKUP(K43,申込一覧表!Z:AB,3,0),0)</f>
        <v>0</v>
      </c>
      <c r="N43" s="24" t="str">
        <f t="shared" si="11"/>
        <v/>
      </c>
      <c r="O43" t="str">
        <f>IF(K43&lt;=K$6,VLOOKUP(K43,申込一覧表!Z:AG,8,0),"")</f>
        <v/>
      </c>
      <c r="P43" t="str">
        <f>IF(K43&lt;=K$6,VLOOKUP(K43,申込一覧表!Z:AD,5,0),"")</f>
        <v/>
      </c>
      <c r="Q43">
        <f t="shared" si="49"/>
        <v>56</v>
      </c>
      <c r="R43">
        <f t="shared" si="50"/>
        <v>56</v>
      </c>
      <c r="S43">
        <f t="shared" si="4"/>
        <v>28</v>
      </c>
      <c r="T43">
        <f t="shared" si="12"/>
        <v>0</v>
      </c>
      <c r="U43" t="str">
        <f t="shared" ref="U43:X49" si="53">IF(F43="","",VLOOKUP(F43,$N$7:$O$87,2,0))</f>
        <v/>
      </c>
      <c r="V43" t="str">
        <f t="shared" si="53"/>
        <v/>
      </c>
      <c r="W43" t="str">
        <f t="shared" si="53"/>
        <v/>
      </c>
      <c r="X43" t="str">
        <f t="shared" si="53"/>
        <v/>
      </c>
      <c r="Y43" t="str">
        <f t="shared" ref="Y43:AB49" si="54">IF(F43="","",VLOOKUP(F43,$N$7:$P$87,3,0))</f>
        <v/>
      </c>
      <c r="Z43" t="str">
        <f t="shared" si="54"/>
        <v/>
      </c>
      <c r="AA43" t="str">
        <f t="shared" si="54"/>
        <v/>
      </c>
      <c r="AB43" t="str">
        <f t="shared" si="54"/>
        <v/>
      </c>
      <c r="AC43" t="str">
        <f t="shared" ref="AC43:AF49" si="55">IF(F43="","",VLOOKUP(F43,$N$7:$T$87,6,0))</f>
        <v/>
      </c>
      <c r="AD43" t="str">
        <f t="shared" si="55"/>
        <v/>
      </c>
      <c r="AE43" t="str">
        <f t="shared" si="55"/>
        <v/>
      </c>
      <c r="AF43" t="str">
        <f t="shared" si="55"/>
        <v/>
      </c>
      <c r="AG43">
        <v>37</v>
      </c>
      <c r="AH43" s="106" t="str">
        <f t="shared" ref="AH43:AH49" si="56">C43</f>
        <v/>
      </c>
      <c r="AI43">
        <f>IF(AI$6=$AH43,1,0)</f>
        <v>0</v>
      </c>
      <c r="AJ43">
        <f t="shared" ref="AJ43:AP49" si="57">IF(AJ$6=$AH43,1,0)</f>
        <v>0</v>
      </c>
      <c r="AK43">
        <f t="shared" si="57"/>
        <v>0</v>
      </c>
      <c r="AL43">
        <f t="shared" si="57"/>
        <v>0</v>
      </c>
      <c r="AM43">
        <f t="shared" si="57"/>
        <v>0</v>
      </c>
      <c r="AN43">
        <f t="shared" si="57"/>
        <v>0</v>
      </c>
      <c r="AO43">
        <f t="shared" si="57"/>
        <v>0</v>
      </c>
      <c r="AP43">
        <f t="shared" si="57"/>
        <v>0</v>
      </c>
      <c r="AS43" t="str">
        <f t="shared" si="14"/>
        <v/>
      </c>
      <c r="AT43" t="str">
        <f t="shared" si="15"/>
        <v/>
      </c>
      <c r="AU43" t="str">
        <f t="shared" si="16"/>
        <v/>
      </c>
      <c r="AV43" t="str">
        <f t="shared" si="17"/>
        <v/>
      </c>
      <c r="AW43" s="4" t="str">
        <f t="shared" si="18"/>
        <v>999:99.99</v>
      </c>
    </row>
    <row r="44" spans="1:49" ht="14.25" customHeight="1">
      <c r="A44" s="16" t="str">
        <f t="shared" ref="A44:A49" si="58">IF(F44="","",A43+1)</f>
        <v/>
      </c>
      <c r="B44" s="21" t="str">
        <f>IF(F44="","",リレーオーダー用紙!$N$4)</f>
        <v/>
      </c>
      <c r="C44" s="22" t="str">
        <f t="shared" si="52"/>
        <v/>
      </c>
      <c r="D44" s="22" t="str">
        <f t="shared" ref="D44:D49" si="59">IF(SUM(U44:X44)=0,"",SUM(U44:X44))</f>
        <v/>
      </c>
      <c r="E44" s="91"/>
      <c r="F44" s="92"/>
      <c r="G44" s="92"/>
      <c r="H44" s="92"/>
      <c r="I44" s="92"/>
      <c r="J44" s="42" t="str">
        <f t="shared" ref="J44:J58" si="60">IF(F44="","",IF(SUM(Y44:AB44)&lt;&gt;10,"男女比確認!!",IF(COUNTIF(AC44:AF44,"&gt;1")&gt;0,"泳者重複!!","")))</f>
        <v/>
      </c>
      <c r="K44">
        <v>38</v>
      </c>
      <c r="L44" t="str">
        <f>IF(K44&lt;=K$6,VLOOKUP(K44,申込一覧表!Z:AA,2,0),"")</f>
        <v/>
      </c>
      <c r="M44">
        <f>IF(K44&lt;=K$6,VLOOKUP(K44,申込一覧表!Z:AB,3,0),0)</f>
        <v>0</v>
      </c>
      <c r="N44" s="24" t="str">
        <f t="shared" si="11"/>
        <v/>
      </c>
      <c r="O44" t="str">
        <f>IF(K44&lt;=K$6,VLOOKUP(K44,申込一覧表!Z:AG,8,0),"")</f>
        <v/>
      </c>
      <c r="P44" t="str">
        <f>IF(K44&lt;=K$6,VLOOKUP(K44,申込一覧表!Z:AD,5,0),"")</f>
        <v/>
      </c>
      <c r="Q44">
        <f t="shared" si="49"/>
        <v>56</v>
      </c>
      <c r="R44">
        <f t="shared" si="50"/>
        <v>56</v>
      </c>
      <c r="S44">
        <f t="shared" si="4"/>
        <v>28</v>
      </c>
      <c r="T44">
        <f t="shared" si="12"/>
        <v>0</v>
      </c>
      <c r="U44" t="str">
        <f t="shared" si="53"/>
        <v/>
      </c>
      <c r="V44" t="str">
        <f t="shared" si="53"/>
        <v/>
      </c>
      <c r="W44" t="str">
        <f t="shared" si="53"/>
        <v/>
      </c>
      <c r="X44" t="str">
        <f t="shared" si="53"/>
        <v/>
      </c>
      <c r="Y44" t="str">
        <f t="shared" si="54"/>
        <v/>
      </c>
      <c r="Z44" t="str">
        <f t="shared" si="54"/>
        <v/>
      </c>
      <c r="AA44" t="str">
        <f t="shared" si="54"/>
        <v/>
      </c>
      <c r="AB44" t="str">
        <f t="shared" si="54"/>
        <v/>
      </c>
      <c r="AC44" t="str">
        <f t="shared" si="55"/>
        <v/>
      </c>
      <c r="AD44" t="str">
        <f t="shared" si="55"/>
        <v/>
      </c>
      <c r="AE44" t="str">
        <f t="shared" si="55"/>
        <v/>
      </c>
      <c r="AF44" t="str">
        <f t="shared" si="55"/>
        <v/>
      </c>
      <c r="AG44">
        <v>38</v>
      </c>
      <c r="AH44" s="106" t="str">
        <f t="shared" si="56"/>
        <v/>
      </c>
      <c r="AI44">
        <f t="shared" ref="AI44:AI49" si="61">IF(AI$6=$AH44,1,0)</f>
        <v>0</v>
      </c>
      <c r="AJ44">
        <f t="shared" si="57"/>
        <v>0</v>
      </c>
      <c r="AK44">
        <f t="shared" si="57"/>
        <v>0</v>
      </c>
      <c r="AL44">
        <f t="shared" si="57"/>
        <v>0</v>
      </c>
      <c r="AM44">
        <f t="shared" si="57"/>
        <v>0</v>
      </c>
      <c r="AN44">
        <f t="shared" si="57"/>
        <v>0</v>
      </c>
      <c r="AO44">
        <f t="shared" si="57"/>
        <v>0</v>
      </c>
      <c r="AP44">
        <f t="shared" si="57"/>
        <v>0</v>
      </c>
      <c r="AS44" t="str">
        <f t="shared" si="14"/>
        <v/>
      </c>
      <c r="AT44" t="str">
        <f t="shared" si="15"/>
        <v/>
      </c>
      <c r="AU44" t="str">
        <f t="shared" si="16"/>
        <v/>
      </c>
      <c r="AV44" t="str">
        <f t="shared" si="17"/>
        <v/>
      </c>
      <c r="AW44" s="4" t="str">
        <f t="shared" si="18"/>
        <v>999:99.99</v>
      </c>
    </row>
    <row r="45" spans="1:49" ht="14.25" customHeight="1">
      <c r="A45" s="16" t="str">
        <f t="shared" si="58"/>
        <v/>
      </c>
      <c r="B45" s="21" t="str">
        <f>IF(F45="","",リレーオーダー用紙!$N$4)</f>
        <v/>
      </c>
      <c r="C45" s="22" t="str">
        <f t="shared" si="52"/>
        <v/>
      </c>
      <c r="D45" s="22" t="str">
        <f t="shared" si="59"/>
        <v/>
      </c>
      <c r="E45" s="91"/>
      <c r="F45" s="92"/>
      <c r="G45" s="92"/>
      <c r="H45" s="92"/>
      <c r="I45" s="92"/>
      <c r="J45" s="42" t="str">
        <f t="shared" si="60"/>
        <v/>
      </c>
      <c r="K45">
        <v>39</v>
      </c>
      <c r="L45" t="str">
        <f>IF(K45&lt;=K$6,VLOOKUP(K45,申込一覧表!Z:AA,2,0),"")</f>
        <v/>
      </c>
      <c r="M45">
        <f>IF(K45&lt;=K$6,VLOOKUP(K45,申込一覧表!Z:AB,3,0),0)</f>
        <v>0</v>
      </c>
      <c r="N45" s="24" t="str">
        <f t="shared" si="11"/>
        <v/>
      </c>
      <c r="O45" t="str">
        <f>IF(K45&lt;=K$6,VLOOKUP(K45,申込一覧表!Z:AG,8,0),"")</f>
        <v/>
      </c>
      <c r="P45" t="str">
        <f>IF(K45&lt;=K$6,VLOOKUP(K45,申込一覧表!Z:AD,5,0),"")</f>
        <v/>
      </c>
      <c r="Q45">
        <f t="shared" si="49"/>
        <v>56</v>
      </c>
      <c r="R45">
        <f t="shared" si="50"/>
        <v>56</v>
      </c>
      <c r="S45">
        <f t="shared" si="4"/>
        <v>28</v>
      </c>
      <c r="T45">
        <f t="shared" si="12"/>
        <v>0</v>
      </c>
      <c r="U45" t="str">
        <f t="shared" si="53"/>
        <v/>
      </c>
      <c r="V45" t="str">
        <f t="shared" si="53"/>
        <v/>
      </c>
      <c r="W45" t="str">
        <f t="shared" si="53"/>
        <v/>
      </c>
      <c r="X45" t="str">
        <f t="shared" si="53"/>
        <v/>
      </c>
      <c r="Y45" t="str">
        <f t="shared" si="54"/>
        <v/>
      </c>
      <c r="Z45" t="str">
        <f t="shared" si="54"/>
        <v/>
      </c>
      <c r="AA45" t="str">
        <f t="shared" si="54"/>
        <v/>
      </c>
      <c r="AB45" t="str">
        <f t="shared" si="54"/>
        <v/>
      </c>
      <c r="AC45" t="str">
        <f t="shared" si="55"/>
        <v/>
      </c>
      <c r="AD45" t="str">
        <f t="shared" si="55"/>
        <v/>
      </c>
      <c r="AE45" t="str">
        <f t="shared" si="55"/>
        <v/>
      </c>
      <c r="AF45" t="str">
        <f t="shared" si="55"/>
        <v/>
      </c>
      <c r="AG45">
        <v>39</v>
      </c>
      <c r="AH45" s="106" t="str">
        <f t="shared" si="56"/>
        <v/>
      </c>
      <c r="AI45">
        <f t="shared" si="61"/>
        <v>0</v>
      </c>
      <c r="AJ45">
        <f t="shared" si="57"/>
        <v>0</v>
      </c>
      <c r="AK45">
        <f t="shared" si="57"/>
        <v>0</v>
      </c>
      <c r="AL45">
        <f t="shared" si="57"/>
        <v>0</v>
      </c>
      <c r="AM45">
        <f t="shared" si="57"/>
        <v>0</v>
      </c>
      <c r="AN45">
        <f t="shared" si="57"/>
        <v>0</v>
      </c>
      <c r="AO45">
        <f t="shared" si="57"/>
        <v>0</v>
      </c>
      <c r="AP45">
        <f t="shared" si="57"/>
        <v>0</v>
      </c>
      <c r="AS45" t="str">
        <f t="shared" si="14"/>
        <v/>
      </c>
      <c r="AT45" t="str">
        <f t="shared" si="15"/>
        <v/>
      </c>
      <c r="AU45" t="str">
        <f t="shared" si="16"/>
        <v/>
      </c>
      <c r="AV45" t="str">
        <f t="shared" si="17"/>
        <v/>
      </c>
      <c r="AW45" s="4" t="str">
        <f t="shared" si="18"/>
        <v>999:99.99</v>
      </c>
    </row>
    <row r="46" spans="1:49" ht="14.25" customHeight="1">
      <c r="A46" s="16" t="str">
        <f t="shared" si="58"/>
        <v/>
      </c>
      <c r="B46" s="21" t="str">
        <f>IF(F46="","",リレーオーダー用紙!$N$4)</f>
        <v/>
      </c>
      <c r="C46" s="22" t="str">
        <f t="shared" si="52"/>
        <v/>
      </c>
      <c r="D46" s="22" t="str">
        <f t="shared" si="59"/>
        <v/>
      </c>
      <c r="E46" s="91"/>
      <c r="F46" s="92"/>
      <c r="G46" s="92"/>
      <c r="H46" s="92"/>
      <c r="I46" s="92"/>
      <c r="J46" s="42" t="str">
        <f t="shared" si="60"/>
        <v/>
      </c>
      <c r="K46">
        <v>40</v>
      </c>
      <c r="L46" t="str">
        <f>IF(K46&lt;=K$6,VLOOKUP(K46,申込一覧表!Z:AA,2,0),"")</f>
        <v/>
      </c>
      <c r="M46">
        <f>IF(K46&lt;=K$6,VLOOKUP(K46,申込一覧表!Z:AB,3,0),0)</f>
        <v>0</v>
      </c>
      <c r="N46" s="24" t="str">
        <f t="shared" si="11"/>
        <v/>
      </c>
      <c r="O46" t="str">
        <f>IF(K46&lt;=K$6,VLOOKUP(K46,申込一覧表!Z:AG,8,0),"")</f>
        <v/>
      </c>
      <c r="P46" t="str">
        <f>IF(K46&lt;=K$6,VLOOKUP(K46,申込一覧表!Z:AD,5,0),"")</f>
        <v/>
      </c>
      <c r="Q46">
        <f t="shared" si="49"/>
        <v>56</v>
      </c>
      <c r="R46">
        <f t="shared" si="50"/>
        <v>56</v>
      </c>
      <c r="S46">
        <f t="shared" si="4"/>
        <v>28</v>
      </c>
      <c r="T46">
        <f t="shared" si="12"/>
        <v>0</v>
      </c>
      <c r="U46" t="str">
        <f t="shared" si="53"/>
        <v/>
      </c>
      <c r="V46" t="str">
        <f t="shared" si="53"/>
        <v/>
      </c>
      <c r="W46" t="str">
        <f t="shared" si="53"/>
        <v/>
      </c>
      <c r="X46" t="str">
        <f t="shared" si="53"/>
        <v/>
      </c>
      <c r="Y46" t="str">
        <f t="shared" si="54"/>
        <v/>
      </c>
      <c r="Z46" t="str">
        <f t="shared" si="54"/>
        <v/>
      </c>
      <c r="AA46" t="str">
        <f t="shared" si="54"/>
        <v/>
      </c>
      <c r="AB46" t="str">
        <f t="shared" si="54"/>
        <v/>
      </c>
      <c r="AC46" t="str">
        <f t="shared" si="55"/>
        <v/>
      </c>
      <c r="AD46" t="str">
        <f t="shared" si="55"/>
        <v/>
      </c>
      <c r="AE46" t="str">
        <f t="shared" si="55"/>
        <v/>
      </c>
      <c r="AF46" t="str">
        <f t="shared" si="55"/>
        <v/>
      </c>
      <c r="AG46">
        <v>40</v>
      </c>
      <c r="AH46" s="106" t="str">
        <f t="shared" si="56"/>
        <v/>
      </c>
      <c r="AI46">
        <f t="shared" si="61"/>
        <v>0</v>
      </c>
      <c r="AJ46">
        <f t="shared" si="57"/>
        <v>0</v>
      </c>
      <c r="AK46">
        <f t="shared" si="57"/>
        <v>0</v>
      </c>
      <c r="AL46">
        <f t="shared" si="57"/>
        <v>0</v>
      </c>
      <c r="AM46">
        <f t="shared" si="57"/>
        <v>0</v>
      </c>
      <c r="AN46">
        <f t="shared" si="57"/>
        <v>0</v>
      </c>
      <c r="AO46">
        <f t="shared" si="57"/>
        <v>0</v>
      </c>
      <c r="AP46">
        <f t="shared" si="57"/>
        <v>0</v>
      </c>
      <c r="AS46" t="str">
        <f t="shared" si="14"/>
        <v/>
      </c>
      <c r="AT46" t="str">
        <f t="shared" si="15"/>
        <v/>
      </c>
      <c r="AU46" t="str">
        <f t="shared" si="16"/>
        <v/>
      </c>
      <c r="AV46" t="str">
        <f t="shared" si="17"/>
        <v/>
      </c>
      <c r="AW46" s="4" t="str">
        <f t="shared" si="18"/>
        <v>999:99.99</v>
      </c>
    </row>
    <row r="47" spans="1:49" ht="14.25" customHeight="1">
      <c r="A47" s="16" t="str">
        <f t="shared" si="58"/>
        <v/>
      </c>
      <c r="B47" s="21" t="str">
        <f>IF(F47="","",リレーオーダー用紙!$N$4)</f>
        <v/>
      </c>
      <c r="C47" s="22" t="str">
        <f t="shared" si="52"/>
        <v/>
      </c>
      <c r="D47" s="22" t="str">
        <f t="shared" si="59"/>
        <v/>
      </c>
      <c r="E47" s="91"/>
      <c r="F47" s="92"/>
      <c r="G47" s="92"/>
      <c r="H47" s="92"/>
      <c r="I47" s="92"/>
      <c r="J47" s="42" t="str">
        <f t="shared" si="60"/>
        <v/>
      </c>
      <c r="K47">
        <v>41</v>
      </c>
      <c r="L47" t="str">
        <f>IF(K47&lt;=K$6,VLOOKUP(K47,申込一覧表!Z:AA,2,0),"")</f>
        <v/>
      </c>
      <c r="M47">
        <f>IF(K47&lt;=K$6,VLOOKUP(K47,申込一覧表!Z:AB,3,0),0)</f>
        <v>0</v>
      </c>
      <c r="N47" s="24" t="str">
        <f t="shared" si="11"/>
        <v/>
      </c>
      <c r="O47" t="str">
        <f>IF(K47&lt;=K$6,VLOOKUP(K47,申込一覧表!Z:AG,8,0),"")</f>
        <v/>
      </c>
      <c r="P47" t="str">
        <f>IF(K47&lt;=K$6,VLOOKUP(K47,申込一覧表!Z:AD,5,0),"")</f>
        <v/>
      </c>
      <c r="Q47">
        <f t="shared" si="49"/>
        <v>56</v>
      </c>
      <c r="R47">
        <f t="shared" si="50"/>
        <v>56</v>
      </c>
      <c r="U47" t="str">
        <f t="shared" si="53"/>
        <v/>
      </c>
      <c r="V47" t="str">
        <f t="shared" si="53"/>
        <v/>
      </c>
      <c r="W47" t="str">
        <f t="shared" si="53"/>
        <v/>
      </c>
      <c r="X47" t="str">
        <f t="shared" si="53"/>
        <v/>
      </c>
      <c r="Y47" t="str">
        <f t="shared" si="54"/>
        <v/>
      </c>
      <c r="Z47" t="str">
        <f t="shared" si="54"/>
        <v/>
      </c>
      <c r="AA47" t="str">
        <f t="shared" si="54"/>
        <v/>
      </c>
      <c r="AB47" t="str">
        <f t="shared" si="54"/>
        <v/>
      </c>
      <c r="AC47" t="str">
        <f t="shared" si="55"/>
        <v/>
      </c>
      <c r="AD47" t="str">
        <f t="shared" si="55"/>
        <v/>
      </c>
      <c r="AE47" t="str">
        <f t="shared" si="55"/>
        <v/>
      </c>
      <c r="AF47" t="str">
        <f t="shared" si="55"/>
        <v/>
      </c>
      <c r="AG47">
        <v>41</v>
      </c>
      <c r="AH47" s="106" t="str">
        <f t="shared" si="56"/>
        <v/>
      </c>
      <c r="AI47">
        <f t="shared" si="61"/>
        <v>0</v>
      </c>
      <c r="AJ47">
        <f t="shared" si="57"/>
        <v>0</v>
      </c>
      <c r="AK47">
        <f t="shared" si="57"/>
        <v>0</v>
      </c>
      <c r="AL47">
        <f t="shared" si="57"/>
        <v>0</v>
      </c>
      <c r="AM47">
        <f t="shared" si="57"/>
        <v>0</v>
      </c>
      <c r="AN47">
        <f t="shared" si="57"/>
        <v>0</v>
      </c>
      <c r="AO47">
        <f t="shared" si="57"/>
        <v>0</v>
      </c>
      <c r="AP47">
        <f t="shared" si="57"/>
        <v>0</v>
      </c>
      <c r="AS47" t="str">
        <f t="shared" si="14"/>
        <v/>
      </c>
      <c r="AT47" t="str">
        <f t="shared" si="15"/>
        <v/>
      </c>
      <c r="AU47" t="str">
        <f t="shared" si="16"/>
        <v/>
      </c>
      <c r="AV47" t="str">
        <f t="shared" si="17"/>
        <v/>
      </c>
      <c r="AW47" s="4" t="str">
        <f t="shared" si="18"/>
        <v>999:99.99</v>
      </c>
    </row>
    <row r="48" spans="1:49" ht="14.25" customHeight="1">
      <c r="A48" s="16" t="str">
        <f t="shared" si="58"/>
        <v/>
      </c>
      <c r="B48" s="21" t="str">
        <f>IF(F48="","",リレーオーダー用紙!$N$4)</f>
        <v/>
      </c>
      <c r="C48" s="22" t="str">
        <f t="shared" si="52"/>
        <v/>
      </c>
      <c r="D48" s="22" t="str">
        <f t="shared" si="59"/>
        <v/>
      </c>
      <c r="E48" s="91"/>
      <c r="F48" s="92"/>
      <c r="G48" s="92"/>
      <c r="H48" s="92"/>
      <c r="I48" s="92"/>
      <c r="J48" s="42" t="str">
        <f t="shared" si="60"/>
        <v/>
      </c>
      <c r="K48">
        <v>42</v>
      </c>
      <c r="L48" t="str">
        <f>IF(K48&lt;=K$6,VLOOKUP(K48,申込一覧表!Z:AA,2,0),"")</f>
        <v/>
      </c>
      <c r="M48">
        <f>IF(K48&lt;=K$6,VLOOKUP(K48,申込一覧表!Z:AB,3,0),0)</f>
        <v>0</v>
      </c>
      <c r="N48" s="24" t="str">
        <f t="shared" si="11"/>
        <v/>
      </c>
      <c r="O48" t="str">
        <f>IF(K48&lt;=K$6,VLOOKUP(K48,申込一覧表!Z:AG,8,0),"")</f>
        <v/>
      </c>
      <c r="P48" t="str">
        <f>IF(K48&lt;=K$6,VLOOKUP(K48,申込一覧表!Z:AD,5,0),"")</f>
        <v/>
      </c>
      <c r="Q48">
        <f t="shared" si="49"/>
        <v>56</v>
      </c>
      <c r="R48">
        <f t="shared" si="50"/>
        <v>56</v>
      </c>
      <c r="S48">
        <f t="shared" ref="S48:S86" si="62">COUNTIF($F$43:$I$49,N48)</f>
        <v>28</v>
      </c>
      <c r="T48">
        <f t="shared" si="12"/>
        <v>0</v>
      </c>
      <c r="U48" t="str">
        <f t="shared" si="53"/>
        <v/>
      </c>
      <c r="V48" t="str">
        <f t="shared" si="53"/>
        <v/>
      </c>
      <c r="W48" t="str">
        <f t="shared" si="53"/>
        <v/>
      </c>
      <c r="X48" t="str">
        <f t="shared" si="53"/>
        <v/>
      </c>
      <c r="Y48" t="str">
        <f t="shared" si="54"/>
        <v/>
      </c>
      <c r="Z48" t="str">
        <f t="shared" si="54"/>
        <v/>
      </c>
      <c r="AA48" t="str">
        <f t="shared" si="54"/>
        <v/>
      </c>
      <c r="AB48" t="str">
        <f t="shared" si="54"/>
        <v/>
      </c>
      <c r="AC48" t="str">
        <f t="shared" si="55"/>
        <v/>
      </c>
      <c r="AD48" t="str">
        <f t="shared" si="55"/>
        <v/>
      </c>
      <c r="AE48" t="str">
        <f t="shared" si="55"/>
        <v/>
      </c>
      <c r="AF48" t="str">
        <f t="shared" si="55"/>
        <v/>
      </c>
      <c r="AG48">
        <v>42</v>
      </c>
      <c r="AH48" s="106" t="str">
        <f t="shared" si="56"/>
        <v/>
      </c>
      <c r="AI48">
        <f t="shared" si="61"/>
        <v>0</v>
      </c>
      <c r="AJ48">
        <f t="shared" si="57"/>
        <v>0</v>
      </c>
      <c r="AK48">
        <f t="shared" si="57"/>
        <v>0</v>
      </c>
      <c r="AL48">
        <f t="shared" si="57"/>
        <v>0</v>
      </c>
      <c r="AM48">
        <f t="shared" si="57"/>
        <v>0</v>
      </c>
      <c r="AN48">
        <f t="shared" si="57"/>
        <v>0</v>
      </c>
      <c r="AO48">
        <f t="shared" si="57"/>
        <v>0</v>
      </c>
      <c r="AP48">
        <f t="shared" si="57"/>
        <v>0</v>
      </c>
      <c r="AS48" t="str">
        <f t="shared" si="14"/>
        <v/>
      </c>
      <c r="AT48" t="str">
        <f t="shared" si="15"/>
        <v/>
      </c>
      <c r="AU48" t="str">
        <f t="shared" si="16"/>
        <v/>
      </c>
      <c r="AV48" t="str">
        <f t="shared" si="17"/>
        <v/>
      </c>
      <c r="AW48" s="4" t="str">
        <f t="shared" si="18"/>
        <v>999:99.99</v>
      </c>
    </row>
    <row r="49" spans="1:49" ht="14.25" customHeight="1">
      <c r="A49" s="16" t="str">
        <f t="shared" si="58"/>
        <v/>
      </c>
      <c r="B49" s="21" t="str">
        <f>IF(F49="","",リレーオーダー用紙!$N$4)</f>
        <v/>
      </c>
      <c r="C49" s="22" t="str">
        <f t="shared" si="52"/>
        <v/>
      </c>
      <c r="D49" s="22" t="str">
        <f t="shared" si="59"/>
        <v/>
      </c>
      <c r="E49" s="91"/>
      <c r="F49" s="92"/>
      <c r="G49" s="92"/>
      <c r="H49" s="92"/>
      <c r="I49" s="92"/>
      <c r="J49" s="42" t="str">
        <f t="shared" si="60"/>
        <v/>
      </c>
      <c r="K49">
        <v>43</v>
      </c>
      <c r="L49" t="str">
        <f>IF(K49&lt;=K$6,VLOOKUP(K49,申込一覧表!Z:AA,2,0),"")</f>
        <v/>
      </c>
      <c r="M49">
        <f>IF(K49&lt;=K$6,VLOOKUP(K49,申込一覧表!Z:AB,3,0),0)</f>
        <v>0</v>
      </c>
      <c r="N49" s="24" t="str">
        <f t="shared" si="11"/>
        <v/>
      </c>
      <c r="O49" t="str">
        <f>IF(K49&lt;=K$6,VLOOKUP(K49,申込一覧表!Z:AG,8,0),"")</f>
        <v/>
      </c>
      <c r="P49" t="str">
        <f>IF(K49&lt;=K$6,VLOOKUP(K49,申込一覧表!Z:AD,5,0),"")</f>
        <v/>
      </c>
      <c r="Q49">
        <f t="shared" si="49"/>
        <v>56</v>
      </c>
      <c r="R49">
        <f t="shared" si="50"/>
        <v>56</v>
      </c>
      <c r="S49">
        <f t="shared" si="62"/>
        <v>28</v>
      </c>
      <c r="T49">
        <f t="shared" si="12"/>
        <v>0</v>
      </c>
      <c r="U49" t="str">
        <f t="shared" si="53"/>
        <v/>
      </c>
      <c r="V49" t="str">
        <f t="shared" si="53"/>
        <v/>
      </c>
      <c r="W49" t="str">
        <f t="shared" si="53"/>
        <v/>
      </c>
      <c r="X49" t="str">
        <f t="shared" si="53"/>
        <v/>
      </c>
      <c r="Y49" t="str">
        <f t="shared" si="54"/>
        <v/>
      </c>
      <c r="Z49" t="str">
        <f t="shared" si="54"/>
        <v/>
      </c>
      <c r="AA49" t="str">
        <f t="shared" si="54"/>
        <v/>
      </c>
      <c r="AB49" t="str">
        <f t="shared" si="54"/>
        <v/>
      </c>
      <c r="AC49" t="str">
        <f t="shared" si="55"/>
        <v/>
      </c>
      <c r="AD49" t="str">
        <f t="shared" si="55"/>
        <v/>
      </c>
      <c r="AE49" t="str">
        <f t="shared" si="55"/>
        <v/>
      </c>
      <c r="AF49" t="str">
        <f t="shared" si="55"/>
        <v/>
      </c>
      <c r="AG49">
        <v>43</v>
      </c>
      <c r="AH49" s="106" t="str">
        <f t="shared" si="56"/>
        <v/>
      </c>
      <c r="AI49">
        <f t="shared" si="61"/>
        <v>0</v>
      </c>
      <c r="AJ49">
        <f t="shared" si="57"/>
        <v>0</v>
      </c>
      <c r="AK49">
        <f t="shared" si="57"/>
        <v>0</v>
      </c>
      <c r="AL49">
        <f t="shared" si="57"/>
        <v>0</v>
      </c>
      <c r="AM49">
        <f t="shared" si="57"/>
        <v>0</v>
      </c>
      <c r="AN49">
        <f t="shared" si="57"/>
        <v>0</v>
      </c>
      <c r="AO49">
        <f t="shared" si="57"/>
        <v>0</v>
      </c>
      <c r="AP49">
        <f t="shared" si="57"/>
        <v>0</v>
      </c>
      <c r="AS49" t="str">
        <f t="shared" si="14"/>
        <v/>
      </c>
      <c r="AT49" t="str">
        <f t="shared" si="15"/>
        <v/>
      </c>
      <c r="AU49" t="str">
        <f t="shared" si="16"/>
        <v/>
      </c>
      <c r="AV49" t="str">
        <f t="shared" si="17"/>
        <v/>
      </c>
      <c r="AW49" s="4" t="str">
        <f t="shared" si="18"/>
        <v>999:99.99</v>
      </c>
    </row>
    <row r="50" spans="1:49" ht="14.25" customHeight="1">
      <c r="A50" s="25"/>
      <c r="B50" s="26"/>
      <c r="C50" s="105"/>
      <c r="D50" s="27"/>
      <c r="E50" s="28"/>
      <c r="F50" s="29"/>
      <c r="G50" s="29"/>
      <c r="H50" s="29"/>
      <c r="I50" s="29"/>
      <c r="J50" s="42"/>
      <c r="K50">
        <v>44</v>
      </c>
      <c r="L50" t="str">
        <f>IF(K50&lt;=K$6,VLOOKUP(K50,申込一覧表!Z:AA,2,0),"")</f>
        <v/>
      </c>
      <c r="M50">
        <f>IF(K50&lt;=K$6,VLOOKUP(K50,申込一覧表!Z:AB,3,0),0)</f>
        <v>0</v>
      </c>
      <c r="N50" s="24" t="str">
        <f t="shared" si="11"/>
        <v/>
      </c>
      <c r="O50" t="str">
        <f>IF(K50&lt;=K$6,VLOOKUP(K50,申込一覧表!Z:AG,8,0),"")</f>
        <v/>
      </c>
      <c r="P50" t="str">
        <f>IF(K50&lt;=K$6,VLOOKUP(K50,申込一覧表!Z:AD,5,0),"")</f>
        <v/>
      </c>
      <c r="Q50">
        <f t="shared" si="49"/>
        <v>56</v>
      </c>
      <c r="R50">
        <f t="shared" si="50"/>
        <v>56</v>
      </c>
      <c r="S50">
        <f t="shared" si="62"/>
        <v>28</v>
      </c>
      <c r="T50">
        <f t="shared" si="12"/>
        <v>0</v>
      </c>
      <c r="AG50">
        <v>44</v>
      </c>
      <c r="AH50" t="str">
        <f>IF(F50="","",IF(D50&lt;120,"119",IF(D50&lt;160,"120",IF(D50&lt;200,"160",IF(D50&lt;240,"200",IF(D50&lt;280,"240",IF(D50&lt;320,"280","320")))))))</f>
        <v/>
      </c>
      <c r="AI50">
        <f t="shared" ref="AI50:AP50" si="63">SUM(AI43:AI49)</f>
        <v>0</v>
      </c>
      <c r="AJ50">
        <f t="shared" si="63"/>
        <v>0</v>
      </c>
      <c r="AK50">
        <f t="shared" si="63"/>
        <v>0</v>
      </c>
      <c r="AL50">
        <f t="shared" si="63"/>
        <v>0</v>
      </c>
      <c r="AM50">
        <f t="shared" si="63"/>
        <v>0</v>
      </c>
      <c r="AN50">
        <f t="shared" si="63"/>
        <v>0</v>
      </c>
      <c r="AO50">
        <f t="shared" si="63"/>
        <v>0</v>
      </c>
      <c r="AP50">
        <f t="shared" si="63"/>
        <v>0</v>
      </c>
      <c r="AQ50">
        <f>MAX(AI50:AP50)</f>
        <v>0</v>
      </c>
      <c r="AR50">
        <f>SUM(AI50:AP50)</f>
        <v>0</v>
      </c>
      <c r="AS50" t="str">
        <f t="shared" si="14"/>
        <v/>
      </c>
      <c r="AT50" t="str">
        <f t="shared" si="15"/>
        <v/>
      </c>
      <c r="AU50" t="str">
        <f t="shared" si="16"/>
        <v/>
      </c>
      <c r="AV50" t="str">
        <f t="shared" si="17"/>
        <v/>
      </c>
      <c r="AW50" s="4"/>
    </row>
    <row r="51" spans="1:49" s="14" customFormat="1" ht="14.25" customHeight="1">
      <c r="A51" s="30" t="s">
        <v>64</v>
      </c>
      <c r="B51" s="19"/>
      <c r="C51" s="19"/>
      <c r="D51" s="19"/>
      <c r="E51" s="19"/>
      <c r="F51" s="20" t="str">
        <f>IF(AQ59&gt;1,"区分の重複があります!!","")</f>
        <v/>
      </c>
      <c r="G51" s="19"/>
      <c r="H51" s="19"/>
      <c r="I51" s="19"/>
      <c r="J51" s="42"/>
      <c r="K51">
        <v>45</v>
      </c>
      <c r="L51" t="str">
        <f>IF(K51&lt;=K$6,VLOOKUP(K51,申込一覧表!Z:AA,2,0),"")</f>
        <v/>
      </c>
      <c r="M51">
        <f>IF(K51&lt;=K$6,VLOOKUP(K51,申込一覧表!Z:AB,3,0),0)</f>
        <v>0</v>
      </c>
      <c r="N51" s="24" t="str">
        <f t="shared" si="11"/>
        <v/>
      </c>
      <c r="O51" t="str">
        <f>IF(K51&lt;=K$6,VLOOKUP(K51,申込一覧表!Z:AG,8,0),"")</f>
        <v/>
      </c>
      <c r="P51" t="str">
        <f>IF(K51&lt;=K$6,VLOOKUP(K51,申込一覧表!Z:AD,5,0),"")</f>
        <v/>
      </c>
      <c r="Q51">
        <f t="shared" si="49"/>
        <v>56</v>
      </c>
      <c r="R51">
        <f t="shared" si="50"/>
        <v>56</v>
      </c>
      <c r="S51">
        <f t="shared" si="62"/>
        <v>28</v>
      </c>
      <c r="T51">
        <f t="shared" si="12"/>
        <v>0</v>
      </c>
      <c r="U51"/>
      <c r="V51"/>
      <c r="W51"/>
      <c r="X51"/>
      <c r="Y51"/>
      <c r="Z51"/>
      <c r="AA51"/>
      <c r="AB51"/>
      <c r="AC51"/>
      <c r="AD51"/>
      <c r="AE51"/>
      <c r="AF51"/>
      <c r="AG51">
        <v>45</v>
      </c>
      <c r="AS51" t="str">
        <f t="shared" si="14"/>
        <v/>
      </c>
      <c r="AT51" t="str">
        <f t="shared" si="15"/>
        <v/>
      </c>
      <c r="AU51" t="str">
        <f t="shared" si="16"/>
        <v/>
      </c>
      <c r="AV51" t="str">
        <f t="shared" si="17"/>
        <v/>
      </c>
      <c r="AW51" s="4"/>
    </row>
    <row r="52" spans="1:49" ht="14.25" customHeight="1">
      <c r="A52" s="16" t="str">
        <f>IF(F52="","",1)</f>
        <v/>
      </c>
      <c r="B52" s="21" t="str">
        <f>IF(F52="","",リレーオーダー用紙!$N$4)</f>
        <v/>
      </c>
      <c r="C52" s="22" t="str">
        <f t="shared" ref="C52:C58" si="64">IF(D52="","",IF(D52&lt;120,119,FLOOR(D52,40)))</f>
        <v/>
      </c>
      <c r="D52" s="22" t="str">
        <f>IF(SUM(U52:X52)=0,"",SUM(U52:X52))</f>
        <v/>
      </c>
      <c r="E52" s="91"/>
      <c r="F52" s="92"/>
      <c r="G52" s="92"/>
      <c r="H52" s="92"/>
      <c r="I52" s="92"/>
      <c r="J52" s="42" t="str">
        <f t="shared" si="60"/>
        <v/>
      </c>
      <c r="K52">
        <v>46</v>
      </c>
      <c r="L52" t="str">
        <f>IF(K52&lt;=K$6,VLOOKUP(K52,申込一覧表!Z:AA,2,0),"")</f>
        <v/>
      </c>
      <c r="M52">
        <f>IF(K52&lt;=K$6,VLOOKUP(K52,申込一覧表!Z:AB,3,0),0)</f>
        <v>0</v>
      </c>
      <c r="N52" s="24" t="str">
        <f t="shared" si="11"/>
        <v/>
      </c>
      <c r="O52" t="str">
        <f>IF(K52&lt;=K$6,VLOOKUP(K52,申込一覧表!Z:AG,8,0),"")</f>
        <v/>
      </c>
      <c r="P52" t="str">
        <f>IF(K52&lt;=K$6,VLOOKUP(K52,申込一覧表!Z:AD,5,0),"")</f>
        <v/>
      </c>
      <c r="Q52">
        <f t="shared" si="49"/>
        <v>56</v>
      </c>
      <c r="R52">
        <f t="shared" si="50"/>
        <v>56</v>
      </c>
      <c r="S52">
        <f t="shared" si="62"/>
        <v>28</v>
      </c>
      <c r="T52">
        <f t="shared" si="12"/>
        <v>0</v>
      </c>
      <c r="U52" t="str">
        <f t="shared" ref="U52:X58" si="65">IF(F52="","",VLOOKUP(F52,$N$7:$O$87,2,0))</f>
        <v/>
      </c>
      <c r="V52" t="str">
        <f t="shared" si="65"/>
        <v/>
      </c>
      <c r="W52" t="str">
        <f t="shared" si="65"/>
        <v/>
      </c>
      <c r="X52" t="str">
        <f t="shared" si="65"/>
        <v/>
      </c>
      <c r="Y52" t="str">
        <f t="shared" ref="Y52:AB58" si="66">IF(F52="","",VLOOKUP(F52,$N$7:$P$87,3,0))</f>
        <v/>
      </c>
      <c r="Z52" t="str">
        <f t="shared" si="66"/>
        <v/>
      </c>
      <c r="AA52" t="str">
        <f t="shared" si="66"/>
        <v/>
      </c>
      <c r="AB52" t="str">
        <f t="shared" si="66"/>
        <v/>
      </c>
      <c r="AC52" t="str">
        <f t="shared" ref="AC52:AF58" si="67">IF(F52="","",VLOOKUP(F52,$N$7:$T$87,7,0))</f>
        <v/>
      </c>
      <c r="AD52" t="str">
        <f t="shared" si="67"/>
        <v/>
      </c>
      <c r="AE52" t="str">
        <f t="shared" si="67"/>
        <v/>
      </c>
      <c r="AF52" t="str">
        <f t="shared" si="67"/>
        <v/>
      </c>
      <c r="AG52">
        <v>46</v>
      </c>
      <c r="AH52" s="106" t="str">
        <f t="shared" ref="AH52:AH58" si="68">C52</f>
        <v/>
      </c>
      <c r="AI52">
        <f>IF(AI$6=$AH52,1,0)</f>
        <v>0</v>
      </c>
      <c r="AJ52">
        <f t="shared" ref="AJ52:AP58" si="69">IF(AJ$6=$AH52,1,0)</f>
        <v>0</v>
      </c>
      <c r="AK52">
        <f t="shared" si="69"/>
        <v>0</v>
      </c>
      <c r="AL52">
        <f t="shared" si="69"/>
        <v>0</v>
      </c>
      <c r="AM52">
        <f t="shared" si="69"/>
        <v>0</v>
      </c>
      <c r="AN52">
        <f t="shared" si="69"/>
        <v>0</v>
      </c>
      <c r="AO52">
        <f t="shared" si="69"/>
        <v>0</v>
      </c>
      <c r="AP52">
        <f t="shared" si="69"/>
        <v>0</v>
      </c>
      <c r="AS52" t="str">
        <f t="shared" si="14"/>
        <v/>
      </c>
      <c r="AT52" t="str">
        <f t="shared" si="15"/>
        <v/>
      </c>
      <c r="AU52" t="str">
        <f t="shared" si="16"/>
        <v/>
      </c>
      <c r="AV52" t="str">
        <f t="shared" si="17"/>
        <v/>
      </c>
      <c r="AW52" s="4" t="str">
        <f t="shared" si="18"/>
        <v>999:99.99</v>
      </c>
    </row>
    <row r="53" spans="1:49" ht="14.25" customHeight="1">
      <c r="A53" s="16" t="str">
        <f t="shared" ref="A53:A58" si="70">IF(F53="","",A52+1)</f>
        <v/>
      </c>
      <c r="B53" s="21" t="str">
        <f>IF(F53="","",リレーオーダー用紙!$N$4)</f>
        <v/>
      </c>
      <c r="C53" s="22" t="str">
        <f t="shared" si="64"/>
        <v/>
      </c>
      <c r="D53" s="22" t="str">
        <f t="shared" ref="D53:D58" si="71">IF(SUM(U53:X53)=0,"",SUM(U53:X53))</f>
        <v/>
      </c>
      <c r="E53" s="91"/>
      <c r="F53" s="92"/>
      <c r="G53" s="92"/>
      <c r="H53" s="92"/>
      <c r="I53" s="92"/>
      <c r="J53" s="42" t="str">
        <f t="shared" si="60"/>
        <v/>
      </c>
      <c r="K53">
        <v>47</v>
      </c>
      <c r="L53" t="str">
        <f>IF(K53&lt;=K$6,VLOOKUP(K53,申込一覧表!Z:AA,2,0),"")</f>
        <v/>
      </c>
      <c r="M53">
        <f>IF(K53&lt;=K$6,VLOOKUP(K53,申込一覧表!Z:AB,3,0),0)</f>
        <v>0</v>
      </c>
      <c r="N53" s="24" t="str">
        <f t="shared" si="11"/>
        <v/>
      </c>
      <c r="O53" t="str">
        <f>IF(K53&lt;=K$6,VLOOKUP(K53,申込一覧表!Z:AG,8,0),"")</f>
        <v/>
      </c>
      <c r="P53" t="str">
        <f>IF(K53&lt;=K$6,VLOOKUP(K53,申込一覧表!Z:AD,5,0),"")</f>
        <v/>
      </c>
      <c r="Q53">
        <f t="shared" si="49"/>
        <v>56</v>
      </c>
      <c r="R53">
        <f t="shared" si="50"/>
        <v>56</v>
      </c>
      <c r="S53">
        <f t="shared" si="62"/>
        <v>28</v>
      </c>
      <c r="T53">
        <f t="shared" si="12"/>
        <v>0</v>
      </c>
      <c r="U53" t="str">
        <f t="shared" si="65"/>
        <v/>
      </c>
      <c r="V53" t="str">
        <f t="shared" si="65"/>
        <v/>
      </c>
      <c r="W53" t="str">
        <f t="shared" si="65"/>
        <v/>
      </c>
      <c r="X53" t="str">
        <f t="shared" si="65"/>
        <v/>
      </c>
      <c r="Y53" t="str">
        <f t="shared" si="66"/>
        <v/>
      </c>
      <c r="Z53" t="str">
        <f t="shared" si="66"/>
        <v/>
      </c>
      <c r="AA53" t="str">
        <f t="shared" si="66"/>
        <v/>
      </c>
      <c r="AB53" t="str">
        <f t="shared" si="66"/>
        <v/>
      </c>
      <c r="AC53" t="str">
        <f t="shared" si="67"/>
        <v/>
      </c>
      <c r="AD53" t="str">
        <f t="shared" si="67"/>
        <v/>
      </c>
      <c r="AE53" t="str">
        <f t="shared" si="67"/>
        <v/>
      </c>
      <c r="AF53" t="str">
        <f t="shared" si="67"/>
        <v/>
      </c>
      <c r="AG53">
        <v>47</v>
      </c>
      <c r="AH53" s="106" t="str">
        <f t="shared" si="68"/>
        <v/>
      </c>
      <c r="AI53">
        <f t="shared" ref="AI53:AI58" si="72">IF(AI$6=$AH53,1,0)</f>
        <v>0</v>
      </c>
      <c r="AJ53">
        <f t="shared" si="69"/>
        <v>0</v>
      </c>
      <c r="AK53">
        <f t="shared" si="69"/>
        <v>0</v>
      </c>
      <c r="AL53">
        <f t="shared" si="69"/>
        <v>0</v>
      </c>
      <c r="AM53">
        <f t="shared" si="69"/>
        <v>0</v>
      </c>
      <c r="AN53">
        <f t="shared" si="69"/>
        <v>0</v>
      </c>
      <c r="AO53">
        <f t="shared" si="69"/>
        <v>0</v>
      </c>
      <c r="AP53">
        <f t="shared" si="69"/>
        <v>0</v>
      </c>
      <c r="AS53" t="str">
        <f t="shared" si="14"/>
        <v/>
      </c>
      <c r="AT53" t="str">
        <f t="shared" si="15"/>
        <v/>
      </c>
      <c r="AU53" t="str">
        <f t="shared" si="16"/>
        <v/>
      </c>
      <c r="AV53" t="str">
        <f t="shared" si="17"/>
        <v/>
      </c>
      <c r="AW53" s="4" t="str">
        <f t="shared" si="18"/>
        <v>999:99.99</v>
      </c>
    </row>
    <row r="54" spans="1:49" ht="14.25" customHeight="1">
      <c r="A54" s="16" t="str">
        <f t="shared" si="70"/>
        <v/>
      </c>
      <c r="B54" s="21" t="str">
        <f>IF(F54="","",リレーオーダー用紙!$N$4)</f>
        <v/>
      </c>
      <c r="C54" s="22" t="str">
        <f t="shared" si="64"/>
        <v/>
      </c>
      <c r="D54" s="22" t="str">
        <f t="shared" si="71"/>
        <v/>
      </c>
      <c r="E54" s="91"/>
      <c r="F54" s="92"/>
      <c r="G54" s="92"/>
      <c r="H54" s="92"/>
      <c r="I54" s="92"/>
      <c r="J54" s="42" t="str">
        <f t="shared" si="60"/>
        <v/>
      </c>
      <c r="K54">
        <v>48</v>
      </c>
      <c r="L54" t="str">
        <f>IF(K54&lt;=K$6,VLOOKUP(K54,申込一覧表!Z:AA,2,0),"")</f>
        <v/>
      </c>
      <c r="M54">
        <f>IF(K54&lt;=K$6,VLOOKUP(K54,申込一覧表!Z:AB,3,0),0)</f>
        <v>0</v>
      </c>
      <c r="N54" s="24" t="str">
        <f t="shared" si="11"/>
        <v/>
      </c>
      <c r="O54" t="str">
        <f>IF(K54&lt;=K$6,VLOOKUP(K54,申込一覧表!Z:AG,8,0),"")</f>
        <v/>
      </c>
      <c r="P54" t="str">
        <f>IF(K54&lt;=K$6,VLOOKUP(K54,申込一覧表!Z:AD,5,0),"")</f>
        <v/>
      </c>
      <c r="Q54">
        <f t="shared" si="49"/>
        <v>56</v>
      </c>
      <c r="R54">
        <f t="shared" si="50"/>
        <v>56</v>
      </c>
      <c r="S54">
        <f t="shared" si="62"/>
        <v>28</v>
      </c>
      <c r="T54">
        <f t="shared" si="12"/>
        <v>0</v>
      </c>
      <c r="U54" t="str">
        <f t="shared" si="65"/>
        <v/>
      </c>
      <c r="V54" t="str">
        <f t="shared" si="65"/>
        <v/>
      </c>
      <c r="W54" t="str">
        <f t="shared" si="65"/>
        <v/>
      </c>
      <c r="X54" t="str">
        <f t="shared" si="65"/>
        <v/>
      </c>
      <c r="Y54" t="str">
        <f t="shared" si="66"/>
        <v/>
      </c>
      <c r="Z54" t="str">
        <f t="shared" si="66"/>
        <v/>
      </c>
      <c r="AA54" t="str">
        <f t="shared" si="66"/>
        <v/>
      </c>
      <c r="AB54" t="str">
        <f t="shared" si="66"/>
        <v/>
      </c>
      <c r="AC54" t="str">
        <f t="shared" si="67"/>
        <v/>
      </c>
      <c r="AD54" t="str">
        <f t="shared" si="67"/>
        <v/>
      </c>
      <c r="AE54" t="str">
        <f t="shared" si="67"/>
        <v/>
      </c>
      <c r="AF54" t="str">
        <f t="shared" si="67"/>
        <v/>
      </c>
      <c r="AG54">
        <v>48</v>
      </c>
      <c r="AH54" s="106" t="str">
        <f t="shared" si="68"/>
        <v/>
      </c>
      <c r="AI54">
        <f t="shared" si="72"/>
        <v>0</v>
      </c>
      <c r="AJ54">
        <f t="shared" si="69"/>
        <v>0</v>
      </c>
      <c r="AK54">
        <f t="shared" si="69"/>
        <v>0</v>
      </c>
      <c r="AL54">
        <f t="shared" si="69"/>
        <v>0</v>
      </c>
      <c r="AM54">
        <f t="shared" si="69"/>
        <v>0</v>
      </c>
      <c r="AN54">
        <f t="shared" si="69"/>
        <v>0</v>
      </c>
      <c r="AO54">
        <f t="shared" si="69"/>
        <v>0</v>
      </c>
      <c r="AP54">
        <f t="shared" si="69"/>
        <v>0</v>
      </c>
      <c r="AS54" t="str">
        <f t="shared" si="14"/>
        <v/>
      </c>
      <c r="AT54" t="str">
        <f t="shared" si="15"/>
        <v/>
      </c>
      <c r="AU54" t="str">
        <f t="shared" si="16"/>
        <v/>
      </c>
      <c r="AV54" t="str">
        <f t="shared" si="17"/>
        <v/>
      </c>
      <c r="AW54" s="4" t="str">
        <f t="shared" si="18"/>
        <v>999:99.99</v>
      </c>
    </row>
    <row r="55" spans="1:49" ht="14.25" customHeight="1">
      <c r="A55" s="16" t="str">
        <f t="shared" si="70"/>
        <v/>
      </c>
      <c r="B55" s="21" t="str">
        <f>IF(F55="","",リレーオーダー用紙!$N$4)</f>
        <v/>
      </c>
      <c r="C55" s="22" t="str">
        <f t="shared" si="64"/>
        <v/>
      </c>
      <c r="D55" s="22" t="str">
        <f t="shared" si="71"/>
        <v/>
      </c>
      <c r="E55" s="91"/>
      <c r="F55" s="92"/>
      <c r="G55" s="92"/>
      <c r="H55" s="92"/>
      <c r="I55" s="92"/>
      <c r="J55" s="42" t="str">
        <f t="shared" si="60"/>
        <v/>
      </c>
      <c r="K55">
        <v>49</v>
      </c>
      <c r="L55" t="str">
        <f>IF(K55&lt;=K$6,VLOOKUP(K55,申込一覧表!Z:AA,2,0),"")</f>
        <v/>
      </c>
      <c r="M55">
        <f>IF(K55&lt;=K$6,VLOOKUP(K55,申込一覧表!Z:AB,3,0),0)</f>
        <v>0</v>
      </c>
      <c r="N55" s="24" t="str">
        <f t="shared" si="11"/>
        <v/>
      </c>
      <c r="O55" t="str">
        <f>IF(K55&lt;=K$6,VLOOKUP(K55,申込一覧表!Z:AG,8,0),"")</f>
        <v/>
      </c>
      <c r="P55" t="str">
        <f>IF(K55&lt;=K$6,VLOOKUP(K55,申込一覧表!Z:AD,5,0),"")</f>
        <v/>
      </c>
      <c r="Q55">
        <f t="shared" si="49"/>
        <v>56</v>
      </c>
      <c r="R55">
        <f t="shared" si="50"/>
        <v>56</v>
      </c>
      <c r="S55">
        <f t="shared" si="62"/>
        <v>28</v>
      </c>
      <c r="T55">
        <f t="shared" si="12"/>
        <v>0</v>
      </c>
      <c r="U55" t="str">
        <f t="shared" si="65"/>
        <v/>
      </c>
      <c r="V55" t="str">
        <f t="shared" si="65"/>
        <v/>
      </c>
      <c r="W55" t="str">
        <f t="shared" si="65"/>
        <v/>
      </c>
      <c r="X55" t="str">
        <f t="shared" si="65"/>
        <v/>
      </c>
      <c r="Y55" t="str">
        <f t="shared" si="66"/>
        <v/>
      </c>
      <c r="Z55" t="str">
        <f t="shared" si="66"/>
        <v/>
      </c>
      <c r="AA55" t="str">
        <f t="shared" si="66"/>
        <v/>
      </c>
      <c r="AB55" t="str">
        <f t="shared" si="66"/>
        <v/>
      </c>
      <c r="AC55" t="str">
        <f t="shared" si="67"/>
        <v/>
      </c>
      <c r="AD55" t="str">
        <f t="shared" si="67"/>
        <v/>
      </c>
      <c r="AE55" t="str">
        <f t="shared" si="67"/>
        <v/>
      </c>
      <c r="AF55" t="str">
        <f t="shared" si="67"/>
        <v/>
      </c>
      <c r="AG55">
        <v>49</v>
      </c>
      <c r="AH55" s="106" t="str">
        <f t="shared" si="68"/>
        <v/>
      </c>
      <c r="AI55">
        <f t="shared" si="72"/>
        <v>0</v>
      </c>
      <c r="AJ55">
        <f t="shared" si="69"/>
        <v>0</v>
      </c>
      <c r="AK55">
        <f t="shared" si="69"/>
        <v>0</v>
      </c>
      <c r="AL55">
        <f t="shared" si="69"/>
        <v>0</v>
      </c>
      <c r="AM55">
        <f t="shared" si="69"/>
        <v>0</v>
      </c>
      <c r="AN55">
        <f t="shared" si="69"/>
        <v>0</v>
      </c>
      <c r="AO55">
        <f t="shared" si="69"/>
        <v>0</v>
      </c>
      <c r="AP55">
        <f t="shared" si="69"/>
        <v>0</v>
      </c>
      <c r="AS55" t="str">
        <f t="shared" si="14"/>
        <v/>
      </c>
      <c r="AT55" t="str">
        <f t="shared" si="15"/>
        <v/>
      </c>
      <c r="AU55" t="str">
        <f t="shared" si="16"/>
        <v/>
      </c>
      <c r="AV55" t="str">
        <f t="shared" si="17"/>
        <v/>
      </c>
      <c r="AW55" s="4" t="str">
        <f t="shared" si="18"/>
        <v>999:99.99</v>
      </c>
    </row>
    <row r="56" spans="1:49" ht="14.25" customHeight="1">
      <c r="A56" s="16" t="str">
        <f t="shared" si="70"/>
        <v/>
      </c>
      <c r="B56" s="21" t="str">
        <f>IF(F56="","",リレーオーダー用紙!$N$4)</f>
        <v/>
      </c>
      <c r="C56" s="22" t="str">
        <f t="shared" si="64"/>
        <v/>
      </c>
      <c r="D56" s="22" t="str">
        <f t="shared" si="71"/>
        <v/>
      </c>
      <c r="E56" s="91"/>
      <c r="F56" s="92"/>
      <c r="G56" s="92"/>
      <c r="H56" s="92"/>
      <c r="I56" s="92"/>
      <c r="J56" s="42" t="str">
        <f t="shared" si="60"/>
        <v/>
      </c>
      <c r="K56">
        <v>50</v>
      </c>
      <c r="L56" t="str">
        <f>IF(K56&lt;=K$6,VLOOKUP(K56,申込一覧表!Z:AA,2,0),"")</f>
        <v/>
      </c>
      <c r="M56">
        <f>IF(K56&lt;=K$6,VLOOKUP(K56,申込一覧表!Z:AB,3,0),0)</f>
        <v>0</v>
      </c>
      <c r="N56" s="24" t="str">
        <f t="shared" si="11"/>
        <v/>
      </c>
      <c r="O56" t="str">
        <f>IF(K56&lt;=K$6,VLOOKUP(K56,申込一覧表!Z:AG,8,0),"")</f>
        <v/>
      </c>
      <c r="P56" t="str">
        <f>IF(K56&lt;=K$6,VLOOKUP(K56,申込一覧表!Z:AD,5,0),"")</f>
        <v/>
      </c>
      <c r="Q56">
        <f t="shared" si="49"/>
        <v>56</v>
      </c>
      <c r="R56">
        <f t="shared" si="50"/>
        <v>56</v>
      </c>
      <c r="S56">
        <f t="shared" si="62"/>
        <v>28</v>
      </c>
      <c r="T56">
        <f t="shared" si="12"/>
        <v>0</v>
      </c>
      <c r="U56" t="str">
        <f t="shared" si="65"/>
        <v/>
      </c>
      <c r="V56" t="str">
        <f t="shared" si="65"/>
        <v/>
      </c>
      <c r="W56" t="str">
        <f t="shared" si="65"/>
        <v/>
      </c>
      <c r="X56" t="str">
        <f t="shared" si="65"/>
        <v/>
      </c>
      <c r="Y56" t="str">
        <f t="shared" si="66"/>
        <v/>
      </c>
      <c r="Z56" t="str">
        <f t="shared" si="66"/>
        <v/>
      </c>
      <c r="AA56" t="str">
        <f t="shared" si="66"/>
        <v/>
      </c>
      <c r="AB56" t="str">
        <f t="shared" si="66"/>
        <v/>
      </c>
      <c r="AC56" t="str">
        <f t="shared" si="67"/>
        <v/>
      </c>
      <c r="AD56" t="str">
        <f t="shared" si="67"/>
        <v/>
      </c>
      <c r="AE56" t="str">
        <f t="shared" si="67"/>
        <v/>
      </c>
      <c r="AF56" t="str">
        <f t="shared" si="67"/>
        <v/>
      </c>
      <c r="AG56">
        <v>50</v>
      </c>
      <c r="AH56" s="106" t="str">
        <f t="shared" si="68"/>
        <v/>
      </c>
      <c r="AI56">
        <f t="shared" si="72"/>
        <v>0</v>
      </c>
      <c r="AJ56">
        <f t="shared" si="69"/>
        <v>0</v>
      </c>
      <c r="AK56">
        <f t="shared" si="69"/>
        <v>0</v>
      </c>
      <c r="AL56">
        <f t="shared" si="69"/>
        <v>0</v>
      </c>
      <c r="AM56">
        <f t="shared" si="69"/>
        <v>0</v>
      </c>
      <c r="AN56">
        <f t="shared" si="69"/>
        <v>0</v>
      </c>
      <c r="AO56">
        <f t="shared" si="69"/>
        <v>0</v>
      </c>
      <c r="AP56">
        <f t="shared" si="69"/>
        <v>0</v>
      </c>
      <c r="AS56" t="str">
        <f t="shared" si="14"/>
        <v/>
      </c>
      <c r="AT56" t="str">
        <f t="shared" si="15"/>
        <v/>
      </c>
      <c r="AU56" t="str">
        <f t="shared" si="16"/>
        <v/>
      </c>
      <c r="AV56" t="str">
        <f t="shared" si="17"/>
        <v/>
      </c>
      <c r="AW56" s="4" t="str">
        <f t="shared" si="18"/>
        <v>999:99.99</v>
      </c>
    </row>
    <row r="57" spans="1:49" ht="14.25" customHeight="1">
      <c r="A57" s="16" t="str">
        <f t="shared" si="70"/>
        <v/>
      </c>
      <c r="B57" s="21" t="str">
        <f>IF(F57="","",リレーオーダー用紙!$N$4)</f>
        <v/>
      </c>
      <c r="C57" s="22" t="str">
        <f t="shared" si="64"/>
        <v/>
      </c>
      <c r="D57" s="22" t="str">
        <f t="shared" si="71"/>
        <v/>
      </c>
      <c r="E57" s="91"/>
      <c r="F57" s="92"/>
      <c r="G57" s="92"/>
      <c r="H57" s="92"/>
      <c r="I57" s="92"/>
      <c r="J57" s="42" t="str">
        <f t="shared" si="60"/>
        <v/>
      </c>
      <c r="K57">
        <v>51</v>
      </c>
      <c r="L57" t="str">
        <f>IF(K57&lt;=K$6,VLOOKUP(K57,申込一覧表!Z:AA,2,0),"")</f>
        <v/>
      </c>
      <c r="M57">
        <f>IF(K57&lt;=K$6,VLOOKUP(K57,申込一覧表!Z:AB,3,0),0)</f>
        <v>0</v>
      </c>
      <c r="N57" s="24" t="str">
        <f t="shared" si="11"/>
        <v/>
      </c>
      <c r="O57" t="str">
        <f>IF(K57&lt;=K$6,VLOOKUP(K57,申込一覧表!Z:AG,8,0),"")</f>
        <v/>
      </c>
      <c r="P57" t="str">
        <f>IF(K57&lt;=K$6,VLOOKUP(K57,申込一覧表!Z:AD,5,0),"")</f>
        <v/>
      </c>
      <c r="Q57">
        <f t="shared" si="49"/>
        <v>56</v>
      </c>
      <c r="R57">
        <f t="shared" si="50"/>
        <v>56</v>
      </c>
      <c r="S57">
        <f t="shared" si="62"/>
        <v>28</v>
      </c>
      <c r="T57">
        <f t="shared" si="12"/>
        <v>0</v>
      </c>
      <c r="U57" t="str">
        <f t="shared" si="65"/>
        <v/>
      </c>
      <c r="V57" t="str">
        <f t="shared" si="65"/>
        <v/>
      </c>
      <c r="W57" t="str">
        <f t="shared" si="65"/>
        <v/>
      </c>
      <c r="X57" t="str">
        <f t="shared" si="65"/>
        <v/>
      </c>
      <c r="Y57" t="str">
        <f t="shared" si="66"/>
        <v/>
      </c>
      <c r="Z57" t="str">
        <f t="shared" si="66"/>
        <v/>
      </c>
      <c r="AA57" t="str">
        <f t="shared" si="66"/>
        <v/>
      </c>
      <c r="AB57" t="str">
        <f t="shared" si="66"/>
        <v/>
      </c>
      <c r="AC57" t="str">
        <f t="shared" si="67"/>
        <v/>
      </c>
      <c r="AD57" t="str">
        <f t="shared" si="67"/>
        <v/>
      </c>
      <c r="AE57" t="str">
        <f t="shared" si="67"/>
        <v/>
      </c>
      <c r="AF57" t="str">
        <f t="shared" si="67"/>
        <v/>
      </c>
      <c r="AG57">
        <v>51</v>
      </c>
      <c r="AH57" s="106" t="str">
        <f t="shared" si="68"/>
        <v/>
      </c>
      <c r="AI57">
        <f t="shared" si="72"/>
        <v>0</v>
      </c>
      <c r="AJ57">
        <f t="shared" si="69"/>
        <v>0</v>
      </c>
      <c r="AK57">
        <f t="shared" si="69"/>
        <v>0</v>
      </c>
      <c r="AL57">
        <f t="shared" si="69"/>
        <v>0</v>
      </c>
      <c r="AM57">
        <f t="shared" si="69"/>
        <v>0</v>
      </c>
      <c r="AN57">
        <f t="shared" si="69"/>
        <v>0</v>
      </c>
      <c r="AO57">
        <f t="shared" si="69"/>
        <v>0</v>
      </c>
      <c r="AP57">
        <f t="shared" si="69"/>
        <v>0</v>
      </c>
      <c r="AS57" t="str">
        <f t="shared" si="14"/>
        <v/>
      </c>
      <c r="AT57" t="str">
        <f t="shared" si="15"/>
        <v/>
      </c>
      <c r="AU57" t="str">
        <f t="shared" si="16"/>
        <v/>
      </c>
      <c r="AV57" t="str">
        <f t="shared" si="17"/>
        <v/>
      </c>
      <c r="AW57" s="4" t="str">
        <f t="shared" si="18"/>
        <v>999:99.99</v>
      </c>
    </row>
    <row r="58" spans="1:49" ht="14.25" customHeight="1">
      <c r="A58" s="16" t="str">
        <f t="shared" si="70"/>
        <v/>
      </c>
      <c r="B58" s="21" t="str">
        <f>IF(F58="","",リレーオーダー用紙!$N$4)</f>
        <v/>
      </c>
      <c r="C58" s="22" t="str">
        <f t="shared" si="64"/>
        <v/>
      </c>
      <c r="D58" s="22" t="str">
        <f t="shared" si="71"/>
        <v/>
      </c>
      <c r="E58" s="91"/>
      <c r="F58" s="92"/>
      <c r="G58" s="92"/>
      <c r="H58" s="92"/>
      <c r="I58" s="92"/>
      <c r="J58" s="42" t="str">
        <f t="shared" si="60"/>
        <v/>
      </c>
      <c r="K58">
        <v>52</v>
      </c>
      <c r="L58" t="str">
        <f>IF(K58&lt;=K$6,VLOOKUP(K58,申込一覧表!Z:AA,2,0),"")</f>
        <v/>
      </c>
      <c r="M58">
        <f>IF(K58&lt;=K$6,VLOOKUP(K58,申込一覧表!Z:AB,3,0),0)</f>
        <v>0</v>
      </c>
      <c r="N58" s="24" t="str">
        <f t="shared" si="11"/>
        <v/>
      </c>
      <c r="O58" t="str">
        <f>IF(K58&lt;=K$6,VLOOKUP(K58,申込一覧表!Z:AG,8,0),"")</f>
        <v/>
      </c>
      <c r="P58" t="str">
        <f>IF(K58&lt;=K$6,VLOOKUP(K58,申込一覧表!Z:AD,5,0),"")</f>
        <v/>
      </c>
      <c r="Q58">
        <f t="shared" si="49"/>
        <v>56</v>
      </c>
      <c r="R58">
        <f t="shared" si="50"/>
        <v>56</v>
      </c>
      <c r="S58">
        <f t="shared" si="62"/>
        <v>28</v>
      </c>
      <c r="T58">
        <f t="shared" si="12"/>
        <v>0</v>
      </c>
      <c r="U58" t="str">
        <f t="shared" si="65"/>
        <v/>
      </c>
      <c r="V58" t="str">
        <f t="shared" si="65"/>
        <v/>
      </c>
      <c r="W58" t="str">
        <f t="shared" si="65"/>
        <v/>
      </c>
      <c r="X58" t="str">
        <f t="shared" si="65"/>
        <v/>
      </c>
      <c r="Y58" t="str">
        <f t="shared" si="66"/>
        <v/>
      </c>
      <c r="Z58" t="str">
        <f t="shared" si="66"/>
        <v/>
      </c>
      <c r="AA58" t="str">
        <f t="shared" si="66"/>
        <v/>
      </c>
      <c r="AB58" t="str">
        <f t="shared" si="66"/>
        <v/>
      </c>
      <c r="AC58" t="str">
        <f t="shared" si="67"/>
        <v/>
      </c>
      <c r="AD58" t="str">
        <f t="shared" si="67"/>
        <v/>
      </c>
      <c r="AE58" t="str">
        <f t="shared" si="67"/>
        <v/>
      </c>
      <c r="AF58" t="str">
        <f t="shared" si="67"/>
        <v/>
      </c>
      <c r="AG58">
        <v>52</v>
      </c>
      <c r="AH58" s="106" t="str">
        <f t="shared" si="68"/>
        <v/>
      </c>
      <c r="AI58">
        <f t="shared" si="72"/>
        <v>0</v>
      </c>
      <c r="AJ58">
        <f t="shared" si="69"/>
        <v>0</v>
      </c>
      <c r="AK58">
        <f t="shared" si="69"/>
        <v>0</v>
      </c>
      <c r="AL58">
        <f t="shared" si="69"/>
        <v>0</v>
      </c>
      <c r="AM58">
        <f t="shared" si="69"/>
        <v>0</v>
      </c>
      <c r="AN58">
        <f t="shared" si="69"/>
        <v>0</v>
      </c>
      <c r="AO58">
        <f t="shared" si="69"/>
        <v>0</v>
      </c>
      <c r="AP58">
        <f t="shared" si="69"/>
        <v>0</v>
      </c>
      <c r="AS58" t="str">
        <f t="shared" si="14"/>
        <v/>
      </c>
      <c r="AT58" t="str">
        <f t="shared" si="15"/>
        <v/>
      </c>
      <c r="AU58" t="str">
        <f t="shared" si="16"/>
        <v/>
      </c>
      <c r="AV58" t="str">
        <f t="shared" si="17"/>
        <v/>
      </c>
      <c r="AW58" s="4" t="str">
        <f t="shared" si="18"/>
        <v>999:99.99</v>
      </c>
    </row>
    <row r="59" spans="1:49" ht="14.25" customHeight="1">
      <c r="K59">
        <v>53</v>
      </c>
      <c r="L59" t="str">
        <f>IF(K59&lt;=K$6,VLOOKUP(K59,申込一覧表!Z:AA,2,0),"")</f>
        <v/>
      </c>
      <c r="M59">
        <f>IF(K59&lt;=K$6,VLOOKUP(K59,申込一覧表!Z:AB,3,0),0)</f>
        <v>0</v>
      </c>
      <c r="N59" s="24" t="str">
        <f t="shared" si="11"/>
        <v/>
      </c>
      <c r="O59" t="str">
        <f>IF(K59&lt;=K$6,VLOOKUP(K59,申込一覧表!Z:AG,8,0),"")</f>
        <v/>
      </c>
      <c r="P59" t="str">
        <f>IF(K59&lt;=K$6,VLOOKUP(K59,申込一覧表!Z:AD,5,0),"")</f>
        <v/>
      </c>
      <c r="Q59">
        <f t="shared" si="49"/>
        <v>56</v>
      </c>
      <c r="R59">
        <f t="shared" si="50"/>
        <v>56</v>
      </c>
      <c r="S59">
        <f t="shared" si="62"/>
        <v>28</v>
      </c>
      <c r="T59">
        <f t="shared" si="12"/>
        <v>0</v>
      </c>
      <c r="AG59">
        <v>53</v>
      </c>
      <c r="AH59" t="str">
        <f>IF(F59="","",IF(D59&lt;120,"119",IF(D59&lt;160,"120",IF(D59&lt;200,"160",IF(D59&lt;240,"200",IF(D59&lt;280,"240",IF(D59&lt;320,"280","320")))))))</f>
        <v/>
      </c>
      <c r="AI59">
        <f t="shared" ref="AI59:AP59" si="73">SUM(AI52:AI58)</f>
        <v>0</v>
      </c>
      <c r="AJ59">
        <f t="shared" si="73"/>
        <v>0</v>
      </c>
      <c r="AK59">
        <f t="shared" si="73"/>
        <v>0</v>
      </c>
      <c r="AL59">
        <f t="shared" si="73"/>
        <v>0</v>
      </c>
      <c r="AM59">
        <f t="shared" si="73"/>
        <v>0</v>
      </c>
      <c r="AN59">
        <f t="shared" si="73"/>
        <v>0</v>
      </c>
      <c r="AO59">
        <f t="shared" si="73"/>
        <v>0</v>
      </c>
      <c r="AP59">
        <f t="shared" si="73"/>
        <v>0</v>
      </c>
      <c r="AQ59">
        <f>MAX(AI59:AP59)</f>
        <v>0</v>
      </c>
      <c r="AR59">
        <f>SUM(AI59:AP59)</f>
        <v>0</v>
      </c>
      <c r="AV59" t="str">
        <f t="shared" si="17"/>
        <v/>
      </c>
    </row>
    <row r="60" spans="1:49" ht="14.25" customHeight="1">
      <c r="K60">
        <v>54</v>
      </c>
      <c r="L60" t="str">
        <f>IF(K60&lt;=K$6,VLOOKUP(K60,申込一覧表!Z:AA,2,0),"")</f>
        <v/>
      </c>
      <c r="M60">
        <f>IF(K60&lt;=K$6,VLOOKUP(K60,申込一覧表!Z:AB,3,0),0)</f>
        <v>0</v>
      </c>
      <c r="N60" s="24" t="str">
        <f t="shared" si="11"/>
        <v/>
      </c>
      <c r="O60" t="str">
        <f>IF(K60&lt;=K$6,VLOOKUP(K60,申込一覧表!Z:AG,8,0),"")</f>
        <v/>
      </c>
      <c r="P60" t="str">
        <f>IF(K60&lt;=K$6,VLOOKUP(K60,申込一覧表!Z:AD,5,0),"")</f>
        <v/>
      </c>
      <c r="Q60">
        <f t="shared" si="49"/>
        <v>56</v>
      </c>
      <c r="R60">
        <f t="shared" si="50"/>
        <v>56</v>
      </c>
      <c r="S60">
        <f t="shared" si="62"/>
        <v>28</v>
      </c>
      <c r="T60">
        <f t="shared" si="12"/>
        <v>0</v>
      </c>
      <c r="AG60">
        <v>54</v>
      </c>
    </row>
    <row r="61" spans="1:49" ht="14.25" customHeight="1">
      <c r="K61">
        <v>55</v>
      </c>
      <c r="L61" t="str">
        <f>IF(K61&lt;=K$6,VLOOKUP(K61,申込一覧表!Z:AA,2,0),"")</f>
        <v/>
      </c>
      <c r="M61">
        <f>IF(K61&lt;=K$6,VLOOKUP(K61,申込一覧表!Z:AB,3,0),0)</f>
        <v>0</v>
      </c>
      <c r="N61" s="24" t="str">
        <f t="shared" si="11"/>
        <v/>
      </c>
      <c r="O61" t="str">
        <f>IF(K61&lt;=K$6,VLOOKUP(K61,申込一覧表!Z:AG,8,0),"")</f>
        <v/>
      </c>
      <c r="P61" t="str">
        <f>IF(K61&lt;=K$6,VLOOKUP(K61,申込一覧表!Z:AD,5,0),"")</f>
        <v/>
      </c>
      <c r="Q61">
        <f t="shared" si="49"/>
        <v>56</v>
      </c>
      <c r="R61">
        <f t="shared" si="50"/>
        <v>56</v>
      </c>
      <c r="S61">
        <f t="shared" si="62"/>
        <v>28</v>
      </c>
      <c r="T61">
        <f t="shared" si="12"/>
        <v>0</v>
      </c>
      <c r="AG61">
        <v>55</v>
      </c>
    </row>
    <row r="62" spans="1:49" ht="14.25" customHeight="1">
      <c r="K62">
        <v>56</v>
      </c>
      <c r="L62" t="str">
        <f>IF(K62&lt;=K$6,VLOOKUP(K62,申込一覧表!Z:AA,2,0),"")</f>
        <v/>
      </c>
      <c r="M62">
        <f>IF(K62&lt;=K$6,VLOOKUP(K62,申込一覧表!Z:AB,3,0),0)</f>
        <v>0</v>
      </c>
      <c r="N62" s="24" t="str">
        <f t="shared" si="11"/>
        <v/>
      </c>
      <c r="O62" t="str">
        <f>IF(K62&lt;=K$6,VLOOKUP(K62,申込一覧表!Z:AG,8,0),"")</f>
        <v/>
      </c>
      <c r="P62" t="str">
        <f>IF(K62&lt;=K$6,VLOOKUP(K62,申込一覧表!Z:AD,5,0),"")</f>
        <v/>
      </c>
      <c r="Q62">
        <f t="shared" si="49"/>
        <v>56</v>
      </c>
      <c r="R62">
        <f t="shared" si="50"/>
        <v>56</v>
      </c>
      <c r="S62">
        <f t="shared" si="62"/>
        <v>28</v>
      </c>
      <c r="T62">
        <f t="shared" si="12"/>
        <v>0</v>
      </c>
      <c r="AG62">
        <v>56</v>
      </c>
    </row>
    <row r="63" spans="1:49" ht="14.25" customHeight="1">
      <c r="K63">
        <v>57</v>
      </c>
      <c r="L63" t="str">
        <f>IF(K63&lt;=K$6,VLOOKUP(K63,申込一覧表!Z:AA,2,0),"")</f>
        <v/>
      </c>
      <c r="M63">
        <f>IF(K63&lt;=K$6,VLOOKUP(K63,申込一覧表!Z:AB,3,0),0)</f>
        <v>0</v>
      </c>
      <c r="N63" s="24" t="str">
        <f t="shared" si="11"/>
        <v/>
      </c>
      <c r="O63" t="str">
        <f>IF(K63&lt;=K$6,VLOOKUP(K63,申込一覧表!Z:AG,8,0),"")</f>
        <v/>
      </c>
      <c r="P63" t="str">
        <f>IF(K63&lt;=K$6,VLOOKUP(K63,申込一覧表!Z:AD,5,0),"")</f>
        <v/>
      </c>
      <c r="Q63">
        <f t="shared" si="49"/>
        <v>56</v>
      </c>
      <c r="R63">
        <f t="shared" si="50"/>
        <v>56</v>
      </c>
      <c r="S63">
        <f t="shared" si="62"/>
        <v>28</v>
      </c>
      <c r="T63">
        <f t="shared" si="12"/>
        <v>0</v>
      </c>
      <c r="AG63">
        <v>57</v>
      </c>
    </row>
    <row r="64" spans="1:49" ht="14.25" customHeight="1">
      <c r="K64">
        <v>58</v>
      </c>
      <c r="L64" t="str">
        <f>IF(K64&lt;=K$6,VLOOKUP(K64,申込一覧表!Z:AA,2,0),"")</f>
        <v/>
      </c>
      <c r="M64">
        <f>IF(K64&lt;=K$6,VLOOKUP(K64,申込一覧表!Z:AB,3,0),0)</f>
        <v>0</v>
      </c>
      <c r="N64" s="24" t="str">
        <f t="shared" si="11"/>
        <v/>
      </c>
      <c r="O64" t="str">
        <f>IF(K64&lt;=K$6,VLOOKUP(K64,申込一覧表!Z:AG,8,0),"")</f>
        <v/>
      </c>
      <c r="P64" t="str">
        <f>IF(K64&lt;=K$6,VLOOKUP(K64,申込一覧表!Z:AD,5,0),"")</f>
        <v/>
      </c>
      <c r="Q64">
        <f t="shared" si="49"/>
        <v>56</v>
      </c>
      <c r="R64">
        <f t="shared" si="50"/>
        <v>56</v>
      </c>
      <c r="S64">
        <f t="shared" si="62"/>
        <v>28</v>
      </c>
      <c r="T64">
        <f t="shared" si="12"/>
        <v>0</v>
      </c>
      <c r="AG64">
        <v>58</v>
      </c>
    </row>
    <row r="65" spans="11:33" ht="14.25" customHeight="1">
      <c r="K65">
        <v>59</v>
      </c>
      <c r="L65" t="str">
        <f>IF(K65&lt;=K$6,VLOOKUP(K65,申込一覧表!Z:AA,2,0),"")</f>
        <v/>
      </c>
      <c r="M65">
        <f>IF(K65&lt;=K$6,VLOOKUP(K65,申込一覧表!Z:AB,3,0),0)</f>
        <v>0</v>
      </c>
      <c r="N65" s="24" t="str">
        <f t="shared" si="11"/>
        <v/>
      </c>
      <c r="O65" t="str">
        <f>IF(K65&lt;=K$6,VLOOKUP(K65,申込一覧表!Z:AG,8,0),"")</f>
        <v/>
      </c>
      <c r="P65" t="str">
        <f>IF(K65&lt;=K$6,VLOOKUP(K65,申込一覧表!Z:AD,5,0),"")</f>
        <v/>
      </c>
      <c r="Q65">
        <f t="shared" si="49"/>
        <v>56</v>
      </c>
      <c r="R65">
        <f t="shared" si="50"/>
        <v>56</v>
      </c>
      <c r="S65">
        <f t="shared" si="62"/>
        <v>28</v>
      </c>
      <c r="T65">
        <f t="shared" si="12"/>
        <v>0</v>
      </c>
      <c r="AG65">
        <v>59</v>
      </c>
    </row>
    <row r="66" spans="11:33" ht="14.25" customHeight="1">
      <c r="K66">
        <v>60</v>
      </c>
      <c r="L66" t="str">
        <f>IF(K66&lt;=K$6,VLOOKUP(K66,申込一覧表!Z:AA,2,0),"")</f>
        <v/>
      </c>
      <c r="M66">
        <f>IF(K66&lt;=K$6,VLOOKUP(K66,申込一覧表!Z:AB,3,0),0)</f>
        <v>0</v>
      </c>
      <c r="N66" s="24" t="str">
        <f t="shared" si="11"/>
        <v/>
      </c>
      <c r="O66" t="str">
        <f>IF(K66&lt;=K$6,VLOOKUP(K66,申込一覧表!Z:AG,8,0),"")</f>
        <v/>
      </c>
      <c r="P66" t="str">
        <f>IF(K66&lt;=K$6,VLOOKUP(K66,申込一覧表!Z:AD,5,0),"")</f>
        <v/>
      </c>
      <c r="Q66">
        <f t="shared" si="49"/>
        <v>56</v>
      </c>
      <c r="R66">
        <f t="shared" si="50"/>
        <v>56</v>
      </c>
      <c r="S66">
        <f t="shared" si="62"/>
        <v>28</v>
      </c>
      <c r="T66">
        <f t="shared" si="12"/>
        <v>0</v>
      </c>
      <c r="AG66">
        <v>60</v>
      </c>
    </row>
    <row r="67" spans="11:33" ht="14.25" customHeight="1">
      <c r="K67">
        <v>61</v>
      </c>
      <c r="L67" t="str">
        <f>IF(K67&lt;=K$6,VLOOKUP(K67,申込一覧表!Z:AA,2,0),"")</f>
        <v/>
      </c>
      <c r="M67">
        <f>IF(K67&lt;=K$6,VLOOKUP(K67,申込一覧表!Z:AB,3,0),0)</f>
        <v>0</v>
      </c>
      <c r="N67" s="24" t="str">
        <f t="shared" si="11"/>
        <v/>
      </c>
      <c r="O67" t="str">
        <f>IF(K67&lt;=K$6,VLOOKUP(K67,申込一覧表!Z:AG,8,0),"")</f>
        <v/>
      </c>
      <c r="P67" t="str">
        <f>IF(K67&lt;=K$6,VLOOKUP(K67,申込一覧表!Z:AD,5,0),"")</f>
        <v/>
      </c>
      <c r="Q67">
        <f t="shared" si="49"/>
        <v>56</v>
      </c>
      <c r="R67">
        <f t="shared" si="50"/>
        <v>56</v>
      </c>
      <c r="S67">
        <f t="shared" si="62"/>
        <v>28</v>
      </c>
      <c r="T67">
        <f t="shared" si="12"/>
        <v>0</v>
      </c>
      <c r="AG67">
        <v>61</v>
      </c>
    </row>
    <row r="68" spans="11:33" ht="14.25" customHeight="1">
      <c r="K68">
        <v>62</v>
      </c>
      <c r="L68" t="str">
        <f>IF(K68&lt;=K$6,VLOOKUP(K68,申込一覧表!Z:AA,2,0),"")</f>
        <v/>
      </c>
      <c r="M68">
        <f>IF(K68&lt;=K$6,VLOOKUP(K68,申込一覧表!Z:AB,3,0),0)</f>
        <v>0</v>
      </c>
      <c r="N68" s="24" t="str">
        <f t="shared" si="11"/>
        <v/>
      </c>
      <c r="O68" t="str">
        <f>IF(K68&lt;=K$6,VLOOKUP(K68,申込一覧表!Z:AG,8,0),"")</f>
        <v/>
      </c>
      <c r="P68" t="str">
        <f>IF(K68&lt;=K$6,VLOOKUP(K68,申込一覧表!Z:AD,5,0),"")</f>
        <v/>
      </c>
      <c r="Q68">
        <f t="shared" si="49"/>
        <v>56</v>
      </c>
      <c r="R68">
        <f t="shared" si="50"/>
        <v>56</v>
      </c>
      <c r="S68">
        <f t="shared" si="62"/>
        <v>28</v>
      </c>
      <c r="T68">
        <f t="shared" si="12"/>
        <v>0</v>
      </c>
      <c r="AG68">
        <v>62</v>
      </c>
    </row>
    <row r="69" spans="11:33" ht="14.25" customHeight="1">
      <c r="K69">
        <v>63</v>
      </c>
      <c r="L69" t="str">
        <f>IF(K69&lt;=K$6,VLOOKUP(K69,申込一覧表!Z:AA,2,0),"")</f>
        <v/>
      </c>
      <c r="M69">
        <f>IF(K69&lt;=K$6,VLOOKUP(K69,申込一覧表!Z:AB,3,0),0)</f>
        <v>0</v>
      </c>
      <c r="N69" s="24" t="str">
        <f t="shared" si="11"/>
        <v/>
      </c>
      <c r="O69" t="str">
        <f>IF(K69&lt;=K$6,VLOOKUP(K69,申込一覧表!Z:AG,8,0),"")</f>
        <v/>
      </c>
      <c r="P69" t="str">
        <f>IF(K69&lt;=K$6,VLOOKUP(K69,申込一覧表!Z:AD,5,0),"")</f>
        <v/>
      </c>
      <c r="Q69">
        <f t="shared" si="49"/>
        <v>56</v>
      </c>
      <c r="R69">
        <f t="shared" si="50"/>
        <v>56</v>
      </c>
      <c r="S69">
        <f t="shared" si="62"/>
        <v>28</v>
      </c>
      <c r="T69">
        <f t="shared" si="12"/>
        <v>0</v>
      </c>
      <c r="AG69">
        <v>63</v>
      </c>
    </row>
    <row r="70" spans="11:33" ht="14.25" customHeight="1">
      <c r="K70">
        <v>64</v>
      </c>
      <c r="L70" t="str">
        <f>IF(K70&lt;=K$6,VLOOKUP(K70,申込一覧表!Z:AA,2,0),"")</f>
        <v/>
      </c>
      <c r="M70">
        <f>IF(K70&lt;=K$6,VLOOKUP(K70,申込一覧表!Z:AB,3,0),0)</f>
        <v>0</v>
      </c>
      <c r="N70" s="24" t="str">
        <f t="shared" si="11"/>
        <v/>
      </c>
      <c r="O70" t="str">
        <f>IF(K70&lt;=K$6,VLOOKUP(K70,申込一覧表!Z:AG,8,0),"")</f>
        <v/>
      </c>
      <c r="P70" t="str">
        <f>IF(K70&lt;=K$6,VLOOKUP(K70,申込一覧表!Z:AD,5,0),"")</f>
        <v/>
      </c>
      <c r="Q70">
        <f t="shared" si="49"/>
        <v>56</v>
      </c>
      <c r="R70">
        <f t="shared" si="50"/>
        <v>56</v>
      </c>
      <c r="S70">
        <f t="shared" si="62"/>
        <v>28</v>
      </c>
      <c r="T70">
        <f t="shared" si="12"/>
        <v>0</v>
      </c>
      <c r="AG70">
        <v>64</v>
      </c>
    </row>
    <row r="71" spans="11:33" ht="14.25" customHeight="1">
      <c r="K71">
        <v>65</v>
      </c>
      <c r="L71" t="str">
        <f>IF(K71&lt;=K$6,VLOOKUP(K71,申込一覧表!Z:AA,2,0),"")</f>
        <v/>
      </c>
      <c r="M71">
        <f>IF(K71&lt;=K$6,VLOOKUP(K71,申込一覧表!Z:AB,3,0),0)</f>
        <v>0</v>
      </c>
      <c r="N71" s="24" t="str">
        <f t="shared" si="11"/>
        <v/>
      </c>
      <c r="O71" t="str">
        <f>IF(K71&lt;=K$6,VLOOKUP(K71,申込一覧表!Z:AG,8,0),"")</f>
        <v/>
      </c>
      <c r="P71" t="str">
        <f>IF(K71&lt;=K$6,VLOOKUP(K71,申込一覧表!Z:AD,5,0),"")</f>
        <v/>
      </c>
      <c r="Q71">
        <f t="shared" ref="Q71:Q86" si="74">COUNTIF($F$7:$I$13,N71)+COUNTIF($F$25:$I$31,N71)</f>
        <v>56</v>
      </c>
      <c r="R71">
        <f t="shared" ref="R71:R86" si="75">COUNTIF($F$16:$I$22,N71)+COUNTIF($F$34:$I$40,N71)</f>
        <v>56</v>
      </c>
      <c r="S71">
        <f t="shared" si="62"/>
        <v>28</v>
      </c>
      <c r="T71">
        <f t="shared" si="12"/>
        <v>0</v>
      </c>
      <c r="AG71">
        <v>65</v>
      </c>
    </row>
    <row r="72" spans="11:33" ht="14.25" customHeight="1">
      <c r="K72">
        <v>66</v>
      </c>
      <c r="L72" t="str">
        <f>IF(K72&lt;=K$6,VLOOKUP(K72,申込一覧表!Z:AA,2,0),"")</f>
        <v/>
      </c>
      <c r="M72">
        <f>IF(K72&lt;=K$6,VLOOKUP(K72,申込一覧表!Z:AB,3,0),0)</f>
        <v>0</v>
      </c>
      <c r="N72" s="24" t="str">
        <f t="shared" ref="N72:N86" si="76">IF(M72=0,"",L72)</f>
        <v/>
      </c>
      <c r="O72" t="str">
        <f>IF(K72&lt;=K$6,VLOOKUP(K72,申込一覧表!Z:AG,8,0),"")</f>
        <v/>
      </c>
      <c r="P72" t="str">
        <f>IF(K72&lt;=K$6,VLOOKUP(K72,申込一覧表!Z:AD,5,0),"")</f>
        <v/>
      </c>
      <c r="Q72">
        <f t="shared" si="74"/>
        <v>56</v>
      </c>
      <c r="R72">
        <f t="shared" si="75"/>
        <v>56</v>
      </c>
      <c r="S72">
        <f t="shared" si="62"/>
        <v>28</v>
      </c>
      <c r="T72">
        <f t="shared" ref="T72:T86" si="77">COUNTIF($F$52:$I$58,_LM7)</f>
        <v>0</v>
      </c>
      <c r="AG72">
        <v>66</v>
      </c>
    </row>
    <row r="73" spans="11:33" ht="14.25" customHeight="1">
      <c r="K73">
        <v>67</v>
      </c>
      <c r="L73" t="str">
        <f>IF(K73&lt;=K$6,VLOOKUP(K73,申込一覧表!Z:AA,2,0),"")</f>
        <v/>
      </c>
      <c r="M73">
        <f>IF(K73&lt;=K$6,VLOOKUP(K73,申込一覧表!Z:AB,3,0),0)</f>
        <v>0</v>
      </c>
      <c r="N73" s="24" t="str">
        <f t="shared" si="76"/>
        <v/>
      </c>
      <c r="O73" t="str">
        <f>IF(K73&lt;=K$6,VLOOKUP(K73,申込一覧表!Z:AG,8,0),"")</f>
        <v/>
      </c>
      <c r="P73" t="str">
        <f>IF(K73&lt;=K$6,VLOOKUP(K73,申込一覧表!Z:AD,5,0),"")</f>
        <v/>
      </c>
      <c r="Q73">
        <f t="shared" si="74"/>
        <v>56</v>
      </c>
      <c r="R73">
        <f t="shared" si="75"/>
        <v>56</v>
      </c>
      <c r="S73">
        <f t="shared" si="62"/>
        <v>28</v>
      </c>
      <c r="T73">
        <f t="shared" si="77"/>
        <v>0</v>
      </c>
      <c r="AG73">
        <v>67</v>
      </c>
    </row>
    <row r="74" spans="11:33" ht="14.25" customHeight="1">
      <c r="K74">
        <v>68</v>
      </c>
      <c r="L74" t="str">
        <f>IF(K74&lt;=K$6,VLOOKUP(K74,申込一覧表!Z:AA,2,0),"")</f>
        <v/>
      </c>
      <c r="M74">
        <f>IF(K74&lt;=K$6,VLOOKUP(K74,申込一覧表!Z:AB,3,0),0)</f>
        <v>0</v>
      </c>
      <c r="N74" s="24" t="str">
        <f t="shared" si="76"/>
        <v/>
      </c>
      <c r="O74" t="str">
        <f>IF(K74&lt;=K$6,VLOOKUP(K74,申込一覧表!Z:AG,8,0),"")</f>
        <v/>
      </c>
      <c r="P74" t="str">
        <f>IF(K74&lt;=K$6,VLOOKUP(K74,申込一覧表!Z:AD,5,0),"")</f>
        <v/>
      </c>
      <c r="Q74">
        <f t="shared" si="74"/>
        <v>56</v>
      </c>
      <c r="R74">
        <f t="shared" si="75"/>
        <v>56</v>
      </c>
      <c r="S74">
        <f t="shared" si="62"/>
        <v>28</v>
      </c>
      <c r="T74">
        <f t="shared" si="77"/>
        <v>0</v>
      </c>
      <c r="AG74">
        <v>68</v>
      </c>
    </row>
    <row r="75" spans="11:33" ht="14.25" customHeight="1">
      <c r="K75">
        <v>69</v>
      </c>
      <c r="L75" t="str">
        <f>IF(K75&lt;=K$6,VLOOKUP(K75,申込一覧表!Z:AA,2,0),"")</f>
        <v/>
      </c>
      <c r="M75">
        <f>IF(K75&lt;=K$6,VLOOKUP(K75,申込一覧表!Z:AB,3,0),0)</f>
        <v>0</v>
      </c>
      <c r="N75" s="24" t="str">
        <f t="shared" si="76"/>
        <v/>
      </c>
      <c r="O75" t="str">
        <f>IF(K75&lt;=K$6,VLOOKUP(K75,申込一覧表!Z:AG,8,0),"")</f>
        <v/>
      </c>
      <c r="P75" t="str">
        <f>IF(K75&lt;=K$6,VLOOKUP(K75,申込一覧表!Z:AD,5,0),"")</f>
        <v/>
      </c>
      <c r="Q75">
        <f t="shared" si="74"/>
        <v>56</v>
      </c>
      <c r="R75">
        <f t="shared" si="75"/>
        <v>56</v>
      </c>
      <c r="S75">
        <f t="shared" si="62"/>
        <v>28</v>
      </c>
      <c r="T75">
        <f t="shared" si="77"/>
        <v>0</v>
      </c>
      <c r="AG75">
        <v>69</v>
      </c>
    </row>
    <row r="76" spans="11:33" ht="14.25" customHeight="1">
      <c r="K76">
        <v>70</v>
      </c>
      <c r="L76" t="str">
        <f>IF(K76&lt;=K$6,VLOOKUP(K76,申込一覧表!Z:AA,2,0),"")</f>
        <v/>
      </c>
      <c r="M76">
        <f>IF(K76&lt;=K$6,VLOOKUP(K76,申込一覧表!Z:AB,3,0),0)</f>
        <v>0</v>
      </c>
      <c r="N76" s="24" t="str">
        <f t="shared" si="76"/>
        <v/>
      </c>
      <c r="O76" t="str">
        <f>IF(K76&lt;=K$6,VLOOKUP(K76,申込一覧表!Z:AG,8,0),"")</f>
        <v/>
      </c>
      <c r="P76" t="str">
        <f>IF(K76&lt;=K$6,VLOOKUP(K76,申込一覧表!Z:AD,5,0),"")</f>
        <v/>
      </c>
      <c r="Q76">
        <f t="shared" si="74"/>
        <v>56</v>
      </c>
      <c r="R76">
        <f t="shared" si="75"/>
        <v>56</v>
      </c>
      <c r="S76">
        <f t="shared" si="62"/>
        <v>28</v>
      </c>
      <c r="T76">
        <f t="shared" si="77"/>
        <v>0</v>
      </c>
      <c r="AG76">
        <v>70</v>
      </c>
    </row>
    <row r="77" spans="11:33" ht="14.25" customHeight="1">
      <c r="K77">
        <v>71</v>
      </c>
      <c r="L77" t="str">
        <f>IF(K77&lt;=K$6,VLOOKUP(K77,申込一覧表!Z:AA,2,0),"")</f>
        <v/>
      </c>
      <c r="M77">
        <f>IF(K77&lt;=K$6,VLOOKUP(K77,申込一覧表!Z:AB,3,0),0)</f>
        <v>0</v>
      </c>
      <c r="N77" s="24" t="str">
        <f t="shared" si="76"/>
        <v/>
      </c>
      <c r="O77" t="str">
        <f>IF(K77&lt;=K$6,VLOOKUP(K77,申込一覧表!Z:AG,8,0),"")</f>
        <v/>
      </c>
      <c r="P77" t="str">
        <f>IF(K77&lt;=K$6,VLOOKUP(K77,申込一覧表!Z:AD,5,0),"")</f>
        <v/>
      </c>
      <c r="Q77">
        <f t="shared" si="74"/>
        <v>56</v>
      </c>
      <c r="R77">
        <f t="shared" si="75"/>
        <v>56</v>
      </c>
      <c r="S77">
        <f t="shared" si="62"/>
        <v>28</v>
      </c>
      <c r="T77">
        <f t="shared" si="77"/>
        <v>0</v>
      </c>
      <c r="AG77">
        <v>71</v>
      </c>
    </row>
    <row r="78" spans="11:33" ht="14.25" customHeight="1">
      <c r="K78">
        <v>72</v>
      </c>
      <c r="L78" t="str">
        <f>IF(K78&lt;=K$6,VLOOKUP(K78,申込一覧表!Z:AA,2,0),"")</f>
        <v/>
      </c>
      <c r="M78">
        <f>IF(K78&lt;=K$6,VLOOKUP(K78,申込一覧表!Z:AB,3,0),0)</f>
        <v>0</v>
      </c>
      <c r="N78" s="24" t="str">
        <f t="shared" si="76"/>
        <v/>
      </c>
      <c r="O78" t="str">
        <f>IF(K78&lt;=K$6,VLOOKUP(K78,申込一覧表!Z:AG,8,0),"")</f>
        <v/>
      </c>
      <c r="P78" t="str">
        <f>IF(K78&lt;=K$6,VLOOKUP(K78,申込一覧表!Z:AD,5,0),"")</f>
        <v/>
      </c>
      <c r="Q78">
        <f t="shared" si="74"/>
        <v>56</v>
      </c>
      <c r="R78">
        <f t="shared" si="75"/>
        <v>56</v>
      </c>
      <c r="S78">
        <f t="shared" si="62"/>
        <v>28</v>
      </c>
      <c r="T78">
        <f t="shared" si="77"/>
        <v>0</v>
      </c>
      <c r="AG78">
        <v>72</v>
      </c>
    </row>
    <row r="79" spans="11:33" ht="14.25" customHeight="1">
      <c r="K79">
        <v>73</v>
      </c>
      <c r="L79" t="str">
        <f>IF(K79&lt;=K$6,VLOOKUP(K79,申込一覧表!Z:AA,2,0),"")</f>
        <v/>
      </c>
      <c r="M79">
        <f>IF(K79&lt;=K$6,VLOOKUP(K79,申込一覧表!Z:AB,3,0),0)</f>
        <v>0</v>
      </c>
      <c r="N79" s="24" t="str">
        <f t="shared" si="76"/>
        <v/>
      </c>
      <c r="O79" t="str">
        <f>IF(K79&lt;=K$6,VLOOKUP(K79,申込一覧表!Z:AG,8,0),"")</f>
        <v/>
      </c>
      <c r="P79" t="str">
        <f>IF(K79&lt;=K$6,VLOOKUP(K79,申込一覧表!Z:AD,5,0),"")</f>
        <v/>
      </c>
      <c r="Q79">
        <f t="shared" si="74"/>
        <v>56</v>
      </c>
      <c r="R79">
        <f t="shared" si="75"/>
        <v>56</v>
      </c>
      <c r="S79">
        <f t="shared" si="62"/>
        <v>28</v>
      </c>
      <c r="T79">
        <f t="shared" si="77"/>
        <v>0</v>
      </c>
      <c r="AG79">
        <v>73</v>
      </c>
    </row>
    <row r="80" spans="11:33" ht="14.25" customHeight="1">
      <c r="K80">
        <v>74</v>
      </c>
      <c r="L80" t="str">
        <f>IF(K80&lt;=K$6,VLOOKUP(K80,申込一覧表!Z:AA,2,0),"")</f>
        <v/>
      </c>
      <c r="M80">
        <f>IF(K80&lt;=K$6,VLOOKUP(K80,申込一覧表!Z:AB,3,0),0)</f>
        <v>0</v>
      </c>
      <c r="N80" s="24" t="str">
        <f t="shared" si="76"/>
        <v/>
      </c>
      <c r="O80" t="str">
        <f>IF(K80&lt;=K$6,VLOOKUP(K80,申込一覧表!Z:AG,8,0),"")</f>
        <v/>
      </c>
      <c r="P80" t="str">
        <f>IF(K80&lt;=K$6,VLOOKUP(K80,申込一覧表!Z:AD,5,0),"")</f>
        <v/>
      </c>
      <c r="Q80">
        <f t="shared" si="74"/>
        <v>56</v>
      </c>
      <c r="R80">
        <f t="shared" si="75"/>
        <v>56</v>
      </c>
      <c r="S80">
        <f t="shared" si="62"/>
        <v>28</v>
      </c>
      <c r="T80">
        <f t="shared" si="77"/>
        <v>0</v>
      </c>
      <c r="AG80">
        <v>74</v>
      </c>
    </row>
    <row r="81" spans="11:33" ht="14.25" customHeight="1">
      <c r="K81">
        <v>75</v>
      </c>
      <c r="L81" t="str">
        <f>IF(K81&lt;=K$6,VLOOKUP(K81,申込一覧表!Z:AA,2,0),"")</f>
        <v/>
      </c>
      <c r="M81">
        <f>IF(K81&lt;=K$6,VLOOKUP(K81,申込一覧表!Z:AB,3,0),0)</f>
        <v>0</v>
      </c>
      <c r="N81" s="24" t="str">
        <f t="shared" si="76"/>
        <v/>
      </c>
      <c r="O81" t="str">
        <f>IF(K81&lt;=K$6,VLOOKUP(K81,申込一覧表!Z:AG,8,0),"")</f>
        <v/>
      </c>
      <c r="P81" t="str">
        <f>IF(K81&lt;=K$6,VLOOKUP(K81,申込一覧表!Z:AD,5,0),"")</f>
        <v/>
      </c>
      <c r="Q81">
        <f t="shared" si="74"/>
        <v>56</v>
      </c>
      <c r="R81">
        <f t="shared" si="75"/>
        <v>56</v>
      </c>
      <c r="S81">
        <f t="shared" si="62"/>
        <v>28</v>
      </c>
      <c r="T81">
        <f t="shared" si="77"/>
        <v>0</v>
      </c>
      <c r="AG81">
        <v>75</v>
      </c>
    </row>
    <row r="82" spans="11:33" ht="14.25" customHeight="1">
      <c r="K82">
        <v>76</v>
      </c>
      <c r="L82" t="str">
        <f>IF(K82&lt;=K$6,VLOOKUP(K82,申込一覧表!Z:AA,2,0),"")</f>
        <v/>
      </c>
      <c r="M82">
        <f>IF(K82&lt;=K$6,VLOOKUP(K82,申込一覧表!Z:AB,3,0),0)</f>
        <v>0</v>
      </c>
      <c r="N82" s="24" t="str">
        <f t="shared" si="76"/>
        <v/>
      </c>
      <c r="O82" t="str">
        <f>IF(K82&lt;=K$6,VLOOKUP(K82,申込一覧表!Z:AG,8,0),"")</f>
        <v/>
      </c>
      <c r="P82" t="str">
        <f>IF(K82&lt;=K$6,VLOOKUP(K82,申込一覧表!Z:AD,5,0),"")</f>
        <v/>
      </c>
      <c r="Q82">
        <f t="shared" si="74"/>
        <v>56</v>
      </c>
      <c r="R82">
        <f t="shared" si="75"/>
        <v>56</v>
      </c>
      <c r="S82">
        <f t="shared" si="62"/>
        <v>28</v>
      </c>
      <c r="T82">
        <f t="shared" si="77"/>
        <v>0</v>
      </c>
      <c r="AG82">
        <v>76</v>
      </c>
    </row>
    <row r="83" spans="11:33" ht="14.25" customHeight="1">
      <c r="K83">
        <v>77</v>
      </c>
      <c r="L83" t="str">
        <f>IF(K83&lt;=K$6,VLOOKUP(K83,申込一覧表!Z:AA,2,0),"")</f>
        <v/>
      </c>
      <c r="M83">
        <f>IF(K83&lt;=K$6,VLOOKUP(K83,申込一覧表!Z:AB,3,0),0)</f>
        <v>0</v>
      </c>
      <c r="N83" s="24" t="str">
        <f t="shared" si="76"/>
        <v/>
      </c>
      <c r="O83" t="str">
        <f>IF(K83&lt;=K$6,VLOOKUP(K83,申込一覧表!Z:AG,8,0),"")</f>
        <v/>
      </c>
      <c r="P83" t="str">
        <f>IF(K83&lt;=K$6,VLOOKUP(K83,申込一覧表!Z:AD,5,0),"")</f>
        <v/>
      </c>
      <c r="Q83">
        <f t="shared" si="74"/>
        <v>56</v>
      </c>
      <c r="R83">
        <f t="shared" si="75"/>
        <v>56</v>
      </c>
      <c r="S83">
        <f t="shared" si="62"/>
        <v>28</v>
      </c>
      <c r="T83">
        <f t="shared" si="77"/>
        <v>0</v>
      </c>
      <c r="AG83">
        <v>77</v>
      </c>
    </row>
    <row r="84" spans="11:33" ht="14.25" customHeight="1">
      <c r="K84">
        <v>78</v>
      </c>
      <c r="L84" t="str">
        <f>IF(K84&lt;=K$6,VLOOKUP(K84,申込一覧表!Z:AA,2,0),"")</f>
        <v/>
      </c>
      <c r="M84">
        <f>IF(K84&lt;=K$6,VLOOKUP(K84,申込一覧表!Z:AB,3,0),0)</f>
        <v>0</v>
      </c>
      <c r="N84" s="24" t="str">
        <f t="shared" si="76"/>
        <v/>
      </c>
      <c r="O84" t="str">
        <f>IF(K84&lt;=K$6,VLOOKUP(K84,申込一覧表!Z:AG,8,0),"")</f>
        <v/>
      </c>
      <c r="P84" t="str">
        <f>IF(K84&lt;=K$6,VLOOKUP(K84,申込一覧表!Z:AD,5,0),"")</f>
        <v/>
      </c>
      <c r="Q84">
        <f t="shared" si="74"/>
        <v>56</v>
      </c>
      <c r="R84">
        <f t="shared" si="75"/>
        <v>56</v>
      </c>
      <c r="S84">
        <f t="shared" si="62"/>
        <v>28</v>
      </c>
      <c r="T84">
        <f t="shared" si="77"/>
        <v>0</v>
      </c>
      <c r="AG84">
        <v>78</v>
      </c>
    </row>
    <row r="85" spans="11:33" ht="14.25" customHeight="1">
      <c r="K85">
        <v>79</v>
      </c>
      <c r="L85" t="str">
        <f>IF(K85&lt;=K$6,VLOOKUP(K85,申込一覧表!Z:AA,2,0),"")</f>
        <v/>
      </c>
      <c r="M85">
        <f>IF(K85&lt;=K$6,VLOOKUP(K85,申込一覧表!Z:AB,3,0),0)</f>
        <v>0</v>
      </c>
      <c r="N85" s="24" t="str">
        <f t="shared" si="76"/>
        <v/>
      </c>
      <c r="O85" t="str">
        <f>IF(K85&lt;=K$6,VLOOKUP(K85,申込一覧表!Z:AG,8,0),"")</f>
        <v/>
      </c>
      <c r="P85" t="str">
        <f>IF(K85&lt;=K$6,VLOOKUP(K85,申込一覧表!Z:AD,5,0),"")</f>
        <v/>
      </c>
      <c r="Q85">
        <f t="shared" si="74"/>
        <v>56</v>
      </c>
      <c r="R85">
        <f t="shared" si="75"/>
        <v>56</v>
      </c>
      <c r="S85">
        <f t="shared" si="62"/>
        <v>28</v>
      </c>
      <c r="T85">
        <f t="shared" si="77"/>
        <v>0</v>
      </c>
      <c r="AG85">
        <v>79</v>
      </c>
    </row>
    <row r="86" spans="11:33" ht="14.25" customHeight="1">
      <c r="K86">
        <v>80</v>
      </c>
      <c r="L86" t="str">
        <f>IF(K86&lt;=K$6,VLOOKUP(K86,申込一覧表!Z:AA,2,0),"")</f>
        <v/>
      </c>
      <c r="M86">
        <f>IF(K86&lt;=K$6,VLOOKUP(K86,申込一覧表!Z:AB,3,0),0)</f>
        <v>0</v>
      </c>
      <c r="N86" s="31" t="str">
        <f t="shared" si="76"/>
        <v/>
      </c>
      <c r="O86" t="str">
        <f>IF(K86&lt;=K$6,VLOOKUP(K86,申込一覧表!Z:AG,8,0),"")</f>
        <v/>
      </c>
      <c r="P86" t="str">
        <f>IF(K86&lt;=K$6,VLOOKUP(K86,申込一覧表!Z:AD,5,0),"")</f>
        <v/>
      </c>
      <c r="Q86">
        <f t="shared" si="74"/>
        <v>56</v>
      </c>
      <c r="R86">
        <f t="shared" si="75"/>
        <v>56</v>
      </c>
      <c r="S86">
        <f t="shared" si="62"/>
        <v>28</v>
      </c>
      <c r="T86">
        <f t="shared" si="77"/>
        <v>0</v>
      </c>
      <c r="AG86">
        <v>80</v>
      </c>
    </row>
    <row r="87" spans="11:33" ht="14.25" customHeight="1">
      <c r="L87" s="23" t="s">
        <v>180</v>
      </c>
      <c r="N87" s="23" t="s">
        <v>181</v>
      </c>
    </row>
    <row r="88" spans="11:33" ht="14.25" customHeight="1">
      <c r="L88" s="24"/>
      <c r="M88">
        <f>申込一覧表!V87</f>
        <v>0</v>
      </c>
      <c r="N88" s="24"/>
    </row>
    <row r="89" spans="11:33" ht="14.25" customHeight="1">
      <c r="K89">
        <v>1</v>
      </c>
      <c r="L89" s="24" t="str">
        <f>IF(P7=0,N7,"")</f>
        <v/>
      </c>
      <c r="M89">
        <v>1</v>
      </c>
      <c r="N89" s="24" t="str">
        <f>IF(M89&lt;=M$88,VLOOKUP(M89,申込一覧表!$W$48:$AA$87,5,0),"")</f>
        <v/>
      </c>
    </row>
    <row r="90" spans="11:33" ht="14.25" customHeight="1">
      <c r="K90">
        <v>2</v>
      </c>
      <c r="L90" s="24" t="str">
        <f t="shared" ref="L90:L128" si="78">IF(P8=0,N8,"")</f>
        <v/>
      </c>
      <c r="M90">
        <v>2</v>
      </c>
      <c r="N90" s="24" t="str">
        <f>IF(M90&lt;=M$88,VLOOKUP(M90,申込一覧表!$W$48:$AA$87,5,0),"")</f>
        <v/>
      </c>
    </row>
    <row r="91" spans="11:33" ht="14.25" customHeight="1">
      <c r="K91">
        <v>3</v>
      </c>
      <c r="L91" s="24" t="str">
        <f t="shared" si="78"/>
        <v/>
      </c>
      <c r="M91">
        <v>3</v>
      </c>
      <c r="N91" s="24" t="str">
        <f>IF(M91&lt;=M$88,VLOOKUP(M91,申込一覧表!$W$48:$AA$87,5,0),"")</f>
        <v/>
      </c>
    </row>
    <row r="92" spans="11:33" ht="14.25" customHeight="1">
      <c r="K92">
        <v>4</v>
      </c>
      <c r="L92" s="24" t="str">
        <f t="shared" si="78"/>
        <v/>
      </c>
      <c r="M92">
        <v>4</v>
      </c>
      <c r="N92" s="24" t="str">
        <f>IF(M92&lt;=M$88,VLOOKUP(M92,申込一覧表!$W$48:$AA$87,5,0),"")</f>
        <v/>
      </c>
    </row>
    <row r="93" spans="11:33" ht="14.25" customHeight="1">
      <c r="K93">
        <v>5</v>
      </c>
      <c r="L93" s="24" t="str">
        <f t="shared" si="78"/>
        <v/>
      </c>
      <c r="M93">
        <v>5</v>
      </c>
      <c r="N93" s="24" t="str">
        <f>IF(M93&lt;=M$88,VLOOKUP(M93,申込一覧表!$W$48:$AA$87,5,0),"")</f>
        <v/>
      </c>
    </row>
    <row r="94" spans="11:33" ht="14.25" customHeight="1">
      <c r="K94">
        <v>6</v>
      </c>
      <c r="L94" s="24" t="str">
        <f t="shared" si="78"/>
        <v/>
      </c>
      <c r="M94">
        <v>6</v>
      </c>
      <c r="N94" s="24" t="str">
        <f>IF(M94&lt;=M$88,VLOOKUP(M94,申込一覧表!$W$48:$AA$87,5,0),"")</f>
        <v/>
      </c>
    </row>
    <row r="95" spans="11:33" ht="14.25" customHeight="1">
      <c r="K95">
        <v>7</v>
      </c>
      <c r="L95" s="24" t="str">
        <f t="shared" si="78"/>
        <v/>
      </c>
      <c r="M95">
        <v>7</v>
      </c>
      <c r="N95" s="24" t="str">
        <f>IF(M95&lt;=M$88,VLOOKUP(M95,申込一覧表!$W$48:$AA$87,5,0),"")</f>
        <v/>
      </c>
    </row>
    <row r="96" spans="11:33" ht="14.25" customHeight="1">
      <c r="K96">
        <v>8</v>
      </c>
      <c r="L96" s="24" t="str">
        <f t="shared" si="78"/>
        <v/>
      </c>
      <c r="M96">
        <v>8</v>
      </c>
      <c r="N96" s="24" t="str">
        <f>IF(M96&lt;=M$88,VLOOKUP(M96,申込一覧表!$W$48:$AA$87,5,0),"")</f>
        <v/>
      </c>
    </row>
    <row r="97" spans="11:14" ht="14.25" customHeight="1">
      <c r="K97">
        <v>9</v>
      </c>
      <c r="L97" s="24" t="str">
        <f t="shared" si="78"/>
        <v/>
      </c>
      <c r="M97">
        <v>9</v>
      </c>
      <c r="N97" s="24" t="str">
        <f>IF(M97&lt;=M$88,VLOOKUP(M97,申込一覧表!$W$48:$AA$87,5,0),"")</f>
        <v/>
      </c>
    </row>
    <row r="98" spans="11:14" ht="14.25" customHeight="1">
      <c r="K98">
        <v>10</v>
      </c>
      <c r="L98" s="24" t="str">
        <f t="shared" si="78"/>
        <v/>
      </c>
      <c r="M98">
        <v>10</v>
      </c>
      <c r="N98" s="24" t="str">
        <f>IF(M98&lt;=M$88,VLOOKUP(M98,申込一覧表!$W$48:$AA$87,5,0),"")</f>
        <v/>
      </c>
    </row>
    <row r="99" spans="11:14" ht="14.25" customHeight="1">
      <c r="K99">
        <v>11</v>
      </c>
      <c r="L99" s="24" t="str">
        <f t="shared" si="78"/>
        <v/>
      </c>
      <c r="M99">
        <v>11</v>
      </c>
      <c r="N99" s="24" t="str">
        <f>IF(M99&lt;=M$88,VLOOKUP(M99,申込一覧表!$W$48:$AA$87,5,0),"")</f>
        <v/>
      </c>
    </row>
    <row r="100" spans="11:14" ht="14.25" customHeight="1">
      <c r="K100">
        <v>12</v>
      </c>
      <c r="L100" s="24" t="str">
        <f t="shared" si="78"/>
        <v/>
      </c>
      <c r="M100">
        <v>12</v>
      </c>
      <c r="N100" s="24" t="str">
        <f>IF(M100&lt;=M$88,VLOOKUP(M100,申込一覧表!$W$48:$AA$87,5,0),"")</f>
        <v/>
      </c>
    </row>
    <row r="101" spans="11:14" ht="14.25" customHeight="1">
      <c r="K101">
        <v>13</v>
      </c>
      <c r="L101" s="24" t="str">
        <f t="shared" si="78"/>
        <v/>
      </c>
      <c r="M101">
        <v>13</v>
      </c>
      <c r="N101" s="24" t="str">
        <f>IF(M101&lt;=M$88,VLOOKUP(M101,申込一覧表!$W$48:$AA$87,5,0),"")</f>
        <v/>
      </c>
    </row>
    <row r="102" spans="11:14" ht="14.25" customHeight="1">
      <c r="K102">
        <v>14</v>
      </c>
      <c r="L102" s="24" t="str">
        <f t="shared" si="78"/>
        <v/>
      </c>
      <c r="M102">
        <v>14</v>
      </c>
      <c r="N102" s="24" t="str">
        <f>IF(M102&lt;=M$88,VLOOKUP(M102,申込一覧表!$W$48:$AA$87,5,0),"")</f>
        <v/>
      </c>
    </row>
    <row r="103" spans="11:14" ht="14.25" customHeight="1">
      <c r="K103">
        <v>15</v>
      </c>
      <c r="L103" s="24" t="str">
        <f t="shared" si="78"/>
        <v/>
      </c>
      <c r="M103">
        <v>15</v>
      </c>
      <c r="N103" s="24" t="str">
        <f>IF(M103&lt;=M$88,VLOOKUP(M103,申込一覧表!$W$48:$AA$87,5,0),"")</f>
        <v/>
      </c>
    </row>
    <row r="104" spans="11:14" ht="14.25" customHeight="1">
      <c r="K104">
        <v>16</v>
      </c>
      <c r="L104" s="24" t="str">
        <f t="shared" si="78"/>
        <v/>
      </c>
      <c r="M104">
        <v>16</v>
      </c>
      <c r="N104" s="24" t="str">
        <f>IF(M104&lt;=M$88,VLOOKUP(M104,申込一覧表!$W$48:$AA$87,5,0),"")</f>
        <v/>
      </c>
    </row>
    <row r="105" spans="11:14" ht="14.25" customHeight="1">
      <c r="K105">
        <v>17</v>
      </c>
      <c r="L105" s="24" t="str">
        <f t="shared" si="78"/>
        <v/>
      </c>
      <c r="M105">
        <v>17</v>
      </c>
      <c r="N105" s="24" t="str">
        <f>IF(M105&lt;=M$88,VLOOKUP(M105,申込一覧表!$W$48:$AA$87,5,0),"")</f>
        <v/>
      </c>
    </row>
    <row r="106" spans="11:14" ht="14.25" customHeight="1">
      <c r="K106">
        <v>18</v>
      </c>
      <c r="L106" s="24" t="str">
        <f t="shared" si="78"/>
        <v/>
      </c>
      <c r="M106">
        <v>18</v>
      </c>
      <c r="N106" s="24" t="str">
        <f>IF(M106&lt;=M$88,VLOOKUP(M106,申込一覧表!$W$48:$AA$87,5,0),"")</f>
        <v/>
      </c>
    </row>
    <row r="107" spans="11:14" ht="14.25" customHeight="1">
      <c r="K107">
        <v>19</v>
      </c>
      <c r="L107" s="24" t="str">
        <f t="shared" si="78"/>
        <v/>
      </c>
      <c r="M107">
        <v>19</v>
      </c>
      <c r="N107" s="24" t="str">
        <f>IF(M107&lt;=M$88,VLOOKUP(M107,申込一覧表!$W$48:$AA$87,5,0),"")</f>
        <v/>
      </c>
    </row>
    <row r="108" spans="11:14" ht="14.25" customHeight="1">
      <c r="K108">
        <v>20</v>
      </c>
      <c r="L108" s="24" t="str">
        <f t="shared" si="78"/>
        <v/>
      </c>
      <c r="M108">
        <v>20</v>
      </c>
      <c r="N108" s="24" t="str">
        <f>IF(M108&lt;=M$88,VLOOKUP(M108,申込一覧表!$W$48:$AA$87,5,0),"")</f>
        <v/>
      </c>
    </row>
    <row r="109" spans="11:14" ht="14.25" customHeight="1">
      <c r="K109">
        <v>21</v>
      </c>
      <c r="L109" s="24" t="str">
        <f t="shared" si="78"/>
        <v/>
      </c>
      <c r="M109">
        <v>21</v>
      </c>
      <c r="N109" s="24" t="str">
        <f>IF(M109&lt;=M$88,VLOOKUP(M109,申込一覧表!$W$48:$AA$87,5,0),"")</f>
        <v/>
      </c>
    </row>
    <row r="110" spans="11:14" ht="14.25" customHeight="1">
      <c r="K110">
        <v>22</v>
      </c>
      <c r="L110" s="24" t="str">
        <f t="shared" si="78"/>
        <v/>
      </c>
      <c r="M110">
        <v>22</v>
      </c>
      <c r="N110" s="24" t="str">
        <f>IF(M110&lt;=M$88,VLOOKUP(M110,申込一覧表!$W$48:$AA$87,5,0),"")</f>
        <v/>
      </c>
    </row>
    <row r="111" spans="11:14" ht="14.25" customHeight="1">
      <c r="K111">
        <v>23</v>
      </c>
      <c r="L111" s="24" t="str">
        <f t="shared" si="78"/>
        <v/>
      </c>
      <c r="M111">
        <v>23</v>
      </c>
      <c r="N111" s="24" t="str">
        <f>IF(M111&lt;=M$88,VLOOKUP(M111,申込一覧表!$W$48:$AA$87,5,0),"")</f>
        <v/>
      </c>
    </row>
    <row r="112" spans="11:14" ht="14.25" customHeight="1">
      <c r="K112">
        <v>24</v>
      </c>
      <c r="L112" s="24" t="str">
        <f t="shared" si="78"/>
        <v/>
      </c>
      <c r="M112">
        <v>24</v>
      </c>
      <c r="N112" s="24" t="str">
        <f>IF(M112&lt;=M$88,VLOOKUP(M112,申込一覧表!$W$48:$AA$87,5,0),"")</f>
        <v/>
      </c>
    </row>
    <row r="113" spans="11:14" ht="14.25" customHeight="1">
      <c r="K113">
        <v>25</v>
      </c>
      <c r="L113" s="24" t="str">
        <f t="shared" si="78"/>
        <v/>
      </c>
      <c r="M113">
        <v>25</v>
      </c>
      <c r="N113" s="24" t="str">
        <f>IF(M113&lt;=M$88,VLOOKUP(M113,申込一覧表!$W$48:$AA$87,5,0),"")</f>
        <v/>
      </c>
    </row>
    <row r="114" spans="11:14" ht="14.25" customHeight="1">
      <c r="K114">
        <v>26</v>
      </c>
      <c r="L114" s="24" t="str">
        <f t="shared" si="78"/>
        <v/>
      </c>
      <c r="M114">
        <v>26</v>
      </c>
      <c r="N114" s="24" t="str">
        <f>IF(M114&lt;=M$88,VLOOKUP(M114,申込一覧表!$W$48:$AA$87,5,0),"")</f>
        <v/>
      </c>
    </row>
    <row r="115" spans="11:14" ht="14.25" customHeight="1">
      <c r="K115">
        <v>27</v>
      </c>
      <c r="L115" s="24" t="str">
        <f t="shared" si="78"/>
        <v/>
      </c>
      <c r="M115">
        <v>27</v>
      </c>
      <c r="N115" s="24" t="str">
        <f>IF(M115&lt;=M$88,VLOOKUP(M115,申込一覧表!$W$48:$AA$87,5,0),"")</f>
        <v/>
      </c>
    </row>
    <row r="116" spans="11:14" ht="14.25" customHeight="1">
      <c r="K116">
        <v>28</v>
      </c>
      <c r="L116" s="24" t="str">
        <f t="shared" si="78"/>
        <v/>
      </c>
      <c r="M116">
        <v>28</v>
      </c>
      <c r="N116" s="24" t="str">
        <f>IF(M116&lt;=M$88,VLOOKUP(M116,申込一覧表!$W$48:$AA$87,5,0),"")</f>
        <v/>
      </c>
    </row>
    <row r="117" spans="11:14" ht="14.25" customHeight="1">
      <c r="K117">
        <v>29</v>
      </c>
      <c r="L117" s="24" t="str">
        <f t="shared" si="78"/>
        <v/>
      </c>
      <c r="M117">
        <v>29</v>
      </c>
      <c r="N117" s="24" t="str">
        <f>IF(M117&lt;=M$88,VLOOKUP(M117,申込一覧表!$W$48:$AA$87,5,0),"")</f>
        <v/>
      </c>
    </row>
    <row r="118" spans="11:14" ht="14.25" customHeight="1">
      <c r="K118">
        <v>30</v>
      </c>
      <c r="L118" s="24" t="str">
        <f t="shared" si="78"/>
        <v/>
      </c>
      <c r="M118">
        <v>30</v>
      </c>
      <c r="N118" s="24" t="str">
        <f>IF(M118&lt;=M$88,VLOOKUP(M118,申込一覧表!$W$48:$AA$87,5,0),"")</f>
        <v/>
      </c>
    </row>
    <row r="119" spans="11:14" ht="14.25" customHeight="1">
      <c r="K119">
        <v>31</v>
      </c>
      <c r="L119" s="24" t="str">
        <f t="shared" si="78"/>
        <v/>
      </c>
      <c r="M119">
        <v>31</v>
      </c>
      <c r="N119" s="24" t="str">
        <f>IF(M119&lt;=M$88,VLOOKUP(M119,申込一覧表!$W$48:$AA$87,5,0),"")</f>
        <v/>
      </c>
    </row>
    <row r="120" spans="11:14" ht="14.25" customHeight="1">
      <c r="K120">
        <v>32</v>
      </c>
      <c r="L120" s="24" t="str">
        <f t="shared" si="78"/>
        <v/>
      </c>
      <c r="M120">
        <v>32</v>
      </c>
      <c r="N120" s="24" t="str">
        <f>IF(M120&lt;=M$88,VLOOKUP(M120,申込一覧表!$W$48:$AA$87,5,0),"")</f>
        <v/>
      </c>
    </row>
    <row r="121" spans="11:14" ht="14.25" customHeight="1">
      <c r="K121">
        <v>33</v>
      </c>
      <c r="L121" s="24" t="str">
        <f t="shared" si="78"/>
        <v/>
      </c>
      <c r="M121">
        <v>33</v>
      </c>
      <c r="N121" s="24" t="str">
        <f>IF(M121&lt;=M$88,VLOOKUP(M121,申込一覧表!$W$48:$AA$87,5,0),"")</f>
        <v/>
      </c>
    </row>
    <row r="122" spans="11:14" ht="14.25" customHeight="1">
      <c r="K122">
        <v>34</v>
      </c>
      <c r="L122" s="24" t="str">
        <f t="shared" si="78"/>
        <v/>
      </c>
      <c r="M122">
        <v>34</v>
      </c>
      <c r="N122" s="24" t="str">
        <f>IF(M122&lt;=M$88,VLOOKUP(M122,申込一覧表!$W$48:$AA$87,5,0),"")</f>
        <v/>
      </c>
    </row>
    <row r="123" spans="11:14" ht="14.25" customHeight="1">
      <c r="K123">
        <v>35</v>
      </c>
      <c r="L123" s="24" t="str">
        <f t="shared" si="78"/>
        <v/>
      </c>
      <c r="M123">
        <v>35</v>
      </c>
      <c r="N123" s="24" t="str">
        <f>IF(M123&lt;=M$88,VLOOKUP(M123,申込一覧表!$W$48:$AA$87,5,0),"")</f>
        <v/>
      </c>
    </row>
    <row r="124" spans="11:14" ht="14.25" customHeight="1">
      <c r="K124">
        <v>36</v>
      </c>
      <c r="L124" s="24" t="str">
        <f t="shared" si="78"/>
        <v/>
      </c>
      <c r="M124">
        <v>36</v>
      </c>
      <c r="N124" s="24" t="str">
        <f>IF(M124&lt;=M$88,VLOOKUP(M124,申込一覧表!$W$48:$AA$87,5,0),"")</f>
        <v/>
      </c>
    </row>
    <row r="125" spans="11:14" ht="14.25" customHeight="1">
      <c r="K125">
        <v>37</v>
      </c>
      <c r="L125" s="24" t="str">
        <f t="shared" si="78"/>
        <v/>
      </c>
      <c r="M125">
        <v>37</v>
      </c>
      <c r="N125" s="24" t="str">
        <f>IF(M125&lt;=M$88,VLOOKUP(M125,申込一覧表!$W$48:$AA$87,5,0),"")</f>
        <v/>
      </c>
    </row>
    <row r="126" spans="11:14" ht="14.25" customHeight="1">
      <c r="K126">
        <v>38</v>
      </c>
      <c r="L126" s="24" t="str">
        <f t="shared" si="78"/>
        <v/>
      </c>
      <c r="M126">
        <v>38</v>
      </c>
      <c r="N126" s="24" t="str">
        <f>IF(M126&lt;=M$88,VLOOKUP(M126,申込一覧表!$W$48:$AA$87,5,0),"")</f>
        <v/>
      </c>
    </row>
    <row r="127" spans="11:14" ht="14.25" customHeight="1">
      <c r="K127">
        <v>39</v>
      </c>
      <c r="L127" s="24" t="str">
        <f t="shared" si="78"/>
        <v/>
      </c>
      <c r="M127">
        <v>39</v>
      </c>
      <c r="N127" s="24" t="str">
        <f>IF(M127&lt;=M$88,VLOOKUP(M127,申込一覧表!$W$48:$AA$87,5,0),"")</f>
        <v/>
      </c>
    </row>
    <row r="128" spans="11:14" ht="14.25" customHeight="1">
      <c r="K128">
        <v>40</v>
      </c>
      <c r="L128" s="31" t="str">
        <f t="shared" si="78"/>
        <v/>
      </c>
      <c r="M128">
        <v>40</v>
      </c>
      <c r="N128" s="31" t="str">
        <f>IF(M128&lt;=M$88,VLOOKUP(M128,申込一覧表!$W$48:$AA$87,5,0),"")</f>
        <v/>
      </c>
    </row>
  </sheetData>
  <sheetProtection selectLockedCells="1"/>
  <mergeCells count="2">
    <mergeCell ref="I1:J1"/>
    <mergeCell ref="AS5:AV5"/>
  </mergeCells>
  <phoneticPr fontId="2"/>
  <conditionalFormatting sqref="F7:I13 F16:I22 F25:I31 F34:I40 F43:I49 F52:I58">
    <cfRule type="expression" dxfId="5" priority="1" stopIfTrue="1">
      <formula>AND(F7&lt;&gt;"",AC7&gt;1)</formula>
    </cfRule>
  </conditionalFormatting>
  <dataValidations xWindow="255" yWindow="350" count="7">
    <dataValidation imeMode="off" allowBlank="1" showInputMessage="1" showErrorMessage="1" promptTitle="エントリータイム入力" prompt="例　30秒45　→　30.45_x000a_１分13秒32 → 113.32" sqref="E16:E23 E43:E50 E34:E41 E25:E32 E7:E14 E52:E58" xr:uid="{00000000-0002-0000-0200-000000000000}"/>
    <dataValidation type="list" allowBlank="1" showInputMessage="1" showErrorMessage="1" promptTitle="リレー泳者" prompt="リレーの泳者を選択して下さい。_x000a_（個人種目出場者のみ選択可能です。）" sqref="F7:I13 F16:I22" xr:uid="{00000000-0002-0000-0200-000001000000}">
      <formula1>$L$88:$L$128</formula1>
    </dataValidation>
    <dataValidation type="list" allowBlank="1" showInputMessage="1" showErrorMessage="1" promptTitle="リレー泳者" prompt="リレーの泳者を選択して下さい。_x000a_（個人種目出場者のみ選択可能です。）" sqref="F25:I31 F34:I40" xr:uid="{00000000-0002-0000-0200-000002000000}">
      <formula1>$N$88:$N$128</formula1>
    </dataValidation>
    <dataValidation type="list" allowBlank="1" showInputMessage="1" showErrorMessage="1" promptTitle="泳者選択（混合リレー）" prompt="リレーの泳者を選択して下さい。_x000a_（個人種目出場者のみ選択可能です。）_x000a_※女子はリストの中の下の方にあります。" sqref="F52:I58 G43:I49 F44:F49" xr:uid="{00000000-0002-0000-0200-000003000000}">
      <formula1>$N$6:$N$87</formula1>
    </dataValidation>
    <dataValidation allowBlank="1" showInputMessage="1" showErrorMessage="1" prompt="入力不要" sqref="A7:D13 A43:D49 A34:D40 A25:D31 A16:D22 A52:D58" xr:uid="{00000000-0002-0000-0200-000004000000}"/>
    <dataValidation type="list" allowBlank="1" showInputMessage="1" showErrorMessage="1" sqref="F14:I14 F41:I41 F32:I32 F50:I50 F23:I23" xr:uid="{00000000-0002-0000-0200-000005000000}">
      <formula1>$N$7:$N$128</formula1>
    </dataValidation>
    <dataValidation type="list" allowBlank="1" showInputMessage="1" showErrorMessage="1" promptTitle="泳者選択（混合リレー）" prompt="リレーの泳者を選択して下さい。_x000a_（個人種目出場者のみ選択可能です。）_x000a_※女子はリストの中の下の方にあります。" sqref="F43" xr:uid="{00000000-0002-0000-0200-000006000000}">
      <formula1>$N$6:$N$86</formula1>
    </dataValidation>
  </dataValidations>
  <printOptions horizontalCentered="1"/>
  <pageMargins left="0.47244094488188981" right="0.47244094488188981" top="0.59055118110236227" bottom="0.78740157480314965" header="0.51181102362204722" footer="0.51181102362204722"/>
  <pageSetup paperSize="9" scale="96" orientation="portrait" blackAndWhite="1"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62"/>
  <sheetViews>
    <sheetView showGridLines="0" zoomScale="75" zoomScaleNormal="75" workbookViewId="0">
      <selection activeCell="U5" sqref="U5"/>
    </sheetView>
  </sheetViews>
  <sheetFormatPr defaultColWidth="10.140625" defaultRowHeight="11.25"/>
  <cols>
    <col min="1" max="1" width="7.140625" style="77" customWidth="1"/>
    <col min="2" max="2" width="11.140625" style="77" customWidth="1"/>
    <col min="3" max="10" width="7.140625" style="77" customWidth="1"/>
    <col min="11" max="11" width="4.85546875" style="77" customWidth="1"/>
    <col min="12" max="12" width="6" style="77" customWidth="1"/>
    <col min="13" max="13" width="25.85546875" style="77" customWidth="1"/>
    <col min="14" max="14" width="6.42578125" style="77" customWidth="1"/>
    <col min="15" max="15" width="9.5703125" style="77" customWidth="1"/>
    <col min="16" max="16" width="25.85546875" style="77" customWidth="1"/>
    <col min="17" max="17" width="6.42578125" style="77" customWidth="1"/>
    <col min="18" max="29" width="7.140625" style="77" customWidth="1"/>
    <col min="30" max="16384" width="10.140625" style="77"/>
  </cols>
  <sheetData>
    <row r="1" spans="1:17" s="49" customFormat="1" ht="13.5"/>
    <row r="2" spans="1:17" s="50" customFormat="1" ht="21.75" customHeight="1">
      <c r="A2" s="110" t="s">
        <v>133</v>
      </c>
    </row>
    <row r="3" spans="1:17" s="50" customFormat="1" ht="23.25" customHeight="1">
      <c r="A3" s="50" t="s">
        <v>146</v>
      </c>
      <c r="B3" s="51"/>
      <c r="L3" s="50" t="s">
        <v>66</v>
      </c>
      <c r="P3" s="116" t="s">
        <v>147</v>
      </c>
    </row>
    <row r="4" spans="1:17" s="50" customFormat="1" ht="23.25" customHeight="1">
      <c r="A4" s="50" t="s">
        <v>67</v>
      </c>
      <c r="B4" s="51"/>
    </row>
    <row r="5" spans="1:17" s="49" customFormat="1" ht="28.5" customHeight="1">
      <c r="L5" s="52" t="s">
        <v>68</v>
      </c>
      <c r="M5" s="53"/>
      <c r="N5" s="53"/>
      <c r="O5" s="53"/>
      <c r="P5" s="53"/>
      <c r="Q5" s="53"/>
    </row>
    <row r="6" spans="1:17" s="53" customFormat="1" ht="23.25" customHeight="1" thickBot="1">
      <c r="C6" s="54"/>
      <c r="D6" s="111" t="s">
        <v>134</v>
      </c>
      <c r="L6" s="49"/>
      <c r="M6" s="49"/>
      <c r="N6" s="49"/>
      <c r="O6" s="49"/>
      <c r="P6" s="49"/>
      <c r="Q6" s="49"/>
    </row>
    <row r="7" spans="1:17" s="49" customFormat="1" ht="21.75" customHeight="1">
      <c r="L7" s="55" t="s">
        <v>69</v>
      </c>
      <c r="M7" s="56" t="s">
        <v>135</v>
      </c>
      <c r="N7" s="56" t="s">
        <v>70</v>
      </c>
      <c r="O7" s="56" t="s">
        <v>71</v>
      </c>
      <c r="P7" s="56" t="s">
        <v>136</v>
      </c>
      <c r="Q7" s="57" t="s">
        <v>70</v>
      </c>
    </row>
    <row r="8" spans="1:17" s="49" customFormat="1" ht="35.25" customHeight="1">
      <c r="L8" s="58">
        <v>1</v>
      </c>
      <c r="M8" s="59"/>
      <c r="N8" s="59"/>
      <c r="O8" s="60">
        <v>11</v>
      </c>
      <c r="P8" s="59"/>
      <c r="Q8" s="61"/>
    </row>
    <row r="9" spans="1:17" s="49" customFormat="1" ht="35.25" customHeight="1">
      <c r="L9" s="62">
        <f t="shared" ref="L9:L17" si="0">L8+1</f>
        <v>2</v>
      </c>
      <c r="M9" s="63"/>
      <c r="N9" s="63"/>
      <c r="O9" s="64">
        <f t="shared" ref="O9:O17" si="1">O8+1</f>
        <v>12</v>
      </c>
      <c r="P9" s="63"/>
      <c r="Q9" s="65"/>
    </row>
    <row r="10" spans="1:17" s="49" customFormat="1" ht="35.25" customHeight="1">
      <c r="L10" s="62">
        <f t="shared" si="0"/>
        <v>3</v>
      </c>
      <c r="M10" s="63"/>
      <c r="N10" s="63"/>
      <c r="O10" s="64">
        <f t="shared" si="1"/>
        <v>13</v>
      </c>
      <c r="P10" s="63"/>
      <c r="Q10" s="65"/>
    </row>
    <row r="11" spans="1:17" s="49" customFormat="1" ht="35.25" customHeight="1">
      <c r="L11" s="62">
        <f t="shared" si="0"/>
        <v>4</v>
      </c>
      <c r="M11" s="63"/>
      <c r="N11" s="63"/>
      <c r="O11" s="64">
        <f t="shared" si="1"/>
        <v>14</v>
      </c>
      <c r="P11" s="63"/>
      <c r="Q11" s="65"/>
    </row>
    <row r="12" spans="1:17" s="49" customFormat="1" ht="35.25" customHeight="1">
      <c r="L12" s="62">
        <f t="shared" si="0"/>
        <v>5</v>
      </c>
      <c r="M12" s="63"/>
      <c r="N12" s="63"/>
      <c r="O12" s="64">
        <f t="shared" si="1"/>
        <v>15</v>
      </c>
      <c r="P12" s="63"/>
      <c r="Q12" s="65"/>
    </row>
    <row r="13" spans="1:17" s="49" customFormat="1" ht="35.25" customHeight="1">
      <c r="L13" s="62">
        <f t="shared" si="0"/>
        <v>6</v>
      </c>
      <c r="M13" s="63"/>
      <c r="N13" s="63"/>
      <c r="O13" s="64">
        <f t="shared" si="1"/>
        <v>16</v>
      </c>
      <c r="P13" s="63"/>
      <c r="Q13" s="65"/>
    </row>
    <row r="14" spans="1:17" s="49" customFormat="1" ht="35.25" customHeight="1">
      <c r="J14" s="66"/>
      <c r="L14" s="62">
        <f t="shared" si="0"/>
        <v>7</v>
      </c>
      <c r="M14" s="63"/>
      <c r="N14" s="63"/>
      <c r="O14" s="64">
        <f t="shared" si="1"/>
        <v>17</v>
      </c>
      <c r="P14" s="63"/>
      <c r="Q14" s="65"/>
    </row>
    <row r="15" spans="1:17" s="49" customFormat="1" ht="35.25" customHeight="1">
      <c r="A15" s="50"/>
      <c r="J15" s="66" t="s">
        <v>72</v>
      </c>
      <c r="K15" s="50"/>
      <c r="L15" s="68">
        <f t="shared" si="0"/>
        <v>8</v>
      </c>
      <c r="M15" s="69"/>
      <c r="N15" s="69"/>
      <c r="O15" s="70">
        <f t="shared" si="1"/>
        <v>18</v>
      </c>
      <c r="P15" s="69"/>
      <c r="Q15" s="71"/>
    </row>
    <row r="16" spans="1:17" s="50" customFormat="1" ht="35.25" customHeight="1">
      <c r="B16" s="67" t="s">
        <v>73</v>
      </c>
      <c r="C16" s="67"/>
      <c r="D16" s="67"/>
      <c r="E16" s="67"/>
      <c r="F16" s="67"/>
      <c r="G16" s="67"/>
      <c r="H16" s="67"/>
      <c r="I16" s="67"/>
      <c r="J16" s="67"/>
      <c r="L16" s="68">
        <f t="shared" si="0"/>
        <v>9</v>
      </c>
      <c r="M16" s="69"/>
      <c r="N16" s="69"/>
      <c r="O16" s="70">
        <f t="shared" si="1"/>
        <v>19</v>
      </c>
      <c r="P16" s="69"/>
      <c r="Q16" s="71"/>
    </row>
    <row r="17" spans="1:17" s="50" customFormat="1" ht="35.25" customHeight="1" thickBot="1">
      <c r="B17" s="72" t="s">
        <v>74</v>
      </c>
      <c r="C17" s="72"/>
      <c r="D17" s="72"/>
      <c r="E17" s="72"/>
      <c r="F17" s="72"/>
      <c r="G17" s="72"/>
      <c r="H17" s="72"/>
      <c r="I17" s="72"/>
      <c r="J17" s="72"/>
      <c r="L17" s="73">
        <f t="shared" si="0"/>
        <v>10</v>
      </c>
      <c r="M17" s="74"/>
      <c r="N17" s="74"/>
      <c r="O17" s="75">
        <f t="shared" si="1"/>
        <v>20</v>
      </c>
      <c r="P17" s="74"/>
      <c r="Q17" s="76"/>
    </row>
    <row r="18" spans="1:17" s="50" customFormat="1" ht="37.5" customHeight="1">
      <c r="B18" s="72" t="s">
        <v>75</v>
      </c>
      <c r="C18" s="72"/>
      <c r="D18" s="72"/>
      <c r="E18" s="72"/>
      <c r="F18" s="72"/>
      <c r="G18" s="72"/>
      <c r="H18" s="72"/>
      <c r="I18" s="72"/>
      <c r="J18" s="72"/>
      <c r="L18" s="49"/>
      <c r="M18" s="49"/>
      <c r="N18" s="49"/>
      <c r="O18" s="49"/>
      <c r="P18" s="49"/>
      <c r="Q18" s="49"/>
    </row>
    <row r="19" spans="1:17" s="50" customFormat="1" ht="38.25" customHeight="1">
      <c r="B19" s="72" t="s">
        <v>76</v>
      </c>
      <c r="C19" s="72"/>
      <c r="D19" s="72"/>
      <c r="E19" s="72"/>
      <c r="F19" s="72"/>
      <c r="G19" s="72"/>
      <c r="H19" s="72"/>
      <c r="I19" s="72"/>
      <c r="J19" s="72" t="s">
        <v>70</v>
      </c>
      <c r="L19" s="49"/>
      <c r="M19" s="49"/>
      <c r="N19" s="49"/>
      <c r="O19" s="49"/>
      <c r="P19" s="49"/>
      <c r="Q19" s="49"/>
    </row>
    <row r="20" spans="1:17" s="50" customFormat="1" ht="23.25" customHeight="1">
      <c r="A20" s="49"/>
      <c r="B20" s="49"/>
      <c r="C20" s="49"/>
      <c r="D20" s="49"/>
      <c r="E20" s="49"/>
      <c r="F20" s="49"/>
      <c r="G20" s="49"/>
      <c r="H20" s="49"/>
      <c r="I20" s="49"/>
      <c r="J20" s="49"/>
      <c r="K20" s="49"/>
      <c r="L20" s="49"/>
      <c r="M20" s="49"/>
      <c r="N20" s="49"/>
      <c r="O20" s="49"/>
      <c r="P20" s="49"/>
      <c r="Q20" s="49"/>
    </row>
    <row r="21" spans="1:17" s="49" customFormat="1" ht="23.25" customHeight="1">
      <c r="L21" s="77"/>
      <c r="M21" s="77"/>
      <c r="N21" s="77"/>
      <c r="O21" s="77"/>
      <c r="P21" s="77"/>
      <c r="Q21" s="77"/>
    </row>
    <row r="22" spans="1:17" s="49" customFormat="1" ht="35.1" customHeight="1">
      <c r="A22" s="77"/>
      <c r="B22" s="77"/>
      <c r="C22" s="77"/>
      <c r="D22" s="77"/>
      <c r="E22" s="77"/>
      <c r="F22" s="77"/>
      <c r="G22" s="77"/>
      <c r="H22" s="77"/>
      <c r="I22" s="77"/>
      <c r="J22" s="77"/>
      <c r="K22" s="77"/>
      <c r="L22" s="77"/>
      <c r="M22" s="77"/>
      <c r="N22" s="77"/>
      <c r="O22" s="77"/>
      <c r="P22" s="77"/>
      <c r="Q22" s="77"/>
    </row>
    <row r="26" spans="1:17" ht="13.5">
      <c r="L26" s="49"/>
      <c r="M26" s="49"/>
      <c r="N26" s="49"/>
      <c r="O26" s="49"/>
      <c r="P26" s="49"/>
      <c r="Q26" s="49"/>
    </row>
    <row r="27" spans="1:17" ht="13.5">
      <c r="A27" s="49"/>
      <c r="B27" s="49"/>
      <c r="C27" s="49"/>
      <c r="D27" s="49"/>
      <c r="E27" s="49"/>
      <c r="F27" s="49"/>
      <c r="G27" s="49"/>
      <c r="H27" s="49"/>
      <c r="I27" s="49"/>
      <c r="J27" s="49"/>
      <c r="K27" s="49"/>
      <c r="L27" s="49"/>
      <c r="M27" s="49"/>
      <c r="N27" s="49"/>
      <c r="O27" s="49"/>
      <c r="P27" s="49"/>
      <c r="Q27" s="49"/>
    </row>
    <row r="28" spans="1:17" s="49" customFormat="1" ht="12" customHeight="1"/>
    <row r="29" spans="1:17" s="49" customFormat="1" ht="8.4499999999999993" customHeight="1"/>
    <row r="30" spans="1:17" s="49" customFormat="1" ht="13.9" customHeight="1"/>
    <row r="31" spans="1:17" s="49" customFormat="1" ht="5.45" customHeight="1"/>
    <row r="32" spans="1:17" s="49" customFormat="1" ht="18" customHeight="1"/>
    <row r="33" s="49" customFormat="1" ht="12.6" customHeight="1"/>
    <row r="34" s="49" customFormat="1" ht="13.5"/>
    <row r="35" s="49" customFormat="1" ht="13.5"/>
    <row r="36" s="49" customFormat="1" ht="13.5"/>
    <row r="37" s="49" customFormat="1" ht="13.5"/>
    <row r="38" s="49" customFormat="1" ht="5.45" customHeight="1"/>
    <row r="39" s="49" customFormat="1" ht="15" customHeight="1"/>
    <row r="40" s="49" customFormat="1" ht="16.149999999999999" customHeight="1"/>
    <row r="41" s="49" customFormat="1" ht="6" customHeight="1"/>
    <row r="42" s="49" customFormat="1" ht="22.15" customHeight="1"/>
    <row r="43" s="49" customFormat="1" ht="22.15" customHeight="1"/>
    <row r="44" s="49" customFormat="1" ht="13.9" customHeight="1"/>
    <row r="45" s="49" customFormat="1" ht="18.75" customHeight="1"/>
    <row r="46" s="49" customFormat="1" ht="11.25" customHeight="1"/>
    <row r="47" s="49" customFormat="1" ht="23.25" customHeight="1"/>
    <row r="48" s="49" customFormat="1" ht="12.75" customHeight="1"/>
    <row r="49" spans="1:21" s="49" customFormat="1" ht="12" customHeight="1"/>
    <row r="50" spans="1:21" s="49" customFormat="1" ht="23.25" customHeight="1"/>
    <row r="51" spans="1:21" s="49" customFormat="1" ht="12" customHeight="1"/>
    <row r="52" spans="1:21" s="49" customFormat="1" ht="12" customHeight="1"/>
    <row r="53" spans="1:21" s="49" customFormat="1" ht="23.25" customHeight="1"/>
    <row r="54" spans="1:21" s="49" customFormat="1" ht="12" customHeight="1"/>
    <row r="55" spans="1:21" s="49" customFormat="1" ht="12" customHeight="1"/>
    <row r="56" spans="1:21" s="49" customFormat="1" ht="23.25" customHeight="1"/>
    <row r="57" spans="1:21" s="49" customFormat="1" ht="6.75" customHeight="1"/>
    <row r="58" spans="1:21" s="49" customFormat="1" ht="6.75" customHeight="1"/>
    <row r="59" spans="1:21" s="49" customFormat="1" ht="6.75" customHeight="1"/>
    <row r="60" spans="1:21" s="49" customFormat="1" ht="6.75" customHeight="1">
      <c r="L60" s="77"/>
      <c r="M60" s="77"/>
      <c r="N60" s="77"/>
      <c r="O60" s="77"/>
      <c r="P60" s="77"/>
      <c r="Q60" s="77"/>
    </row>
    <row r="61" spans="1:21" s="49" customFormat="1" ht="6.75" customHeight="1">
      <c r="A61" s="77"/>
      <c r="B61" s="78"/>
      <c r="C61" s="77"/>
      <c r="D61" s="77"/>
      <c r="E61" s="77"/>
      <c r="F61" s="77"/>
      <c r="G61" s="77"/>
      <c r="H61" s="77"/>
      <c r="I61" s="77"/>
      <c r="J61" s="77"/>
      <c r="K61" s="77"/>
      <c r="L61" s="77"/>
      <c r="M61" s="77"/>
      <c r="N61" s="77"/>
      <c r="O61" s="77"/>
      <c r="P61" s="77"/>
      <c r="Q61" s="77"/>
    </row>
    <row r="62" spans="1:21" ht="12.6" customHeight="1">
      <c r="U62" s="79"/>
    </row>
  </sheetData>
  <sheetProtection password="C18F" sheet="1" objects="1" scenarios="1" selectLockedCells="1"/>
  <phoneticPr fontId="13"/>
  <pageMargins left="0.43307086614173229" right="0.19685039370078741" top="0.19685039370078741" bottom="0.23622047244094491" header="0.23622047244094491" footer="0.19685039370078741"/>
  <pageSetup paperSize="9" scale="98" orientation="landscape" blackAndWhite="1"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RowHeight="12"/>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188</v>
      </c>
      <c r="B1" t="s">
        <v>189</v>
      </c>
      <c r="C1" t="s">
        <v>190</v>
      </c>
    </row>
    <row r="2" spans="1:3">
      <c r="A2" t="str">
        <f>申込書!B1</f>
        <v>第30回ＪＳＣＡマスターズ水泳通信記録会</v>
      </c>
      <c r="B2" s="117">
        <v>40558</v>
      </c>
      <c r="C2" t="s">
        <v>191</v>
      </c>
    </row>
  </sheetData>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C3"/>
  <sheetViews>
    <sheetView workbookViewId="0">
      <selection activeCell="I8" sqref="I8"/>
    </sheetView>
  </sheetViews>
  <sheetFormatPr defaultRowHeight="12"/>
  <cols>
    <col min="2" max="2" width="7.85546875" customWidth="1"/>
    <col min="3" max="3" width="14.7109375" customWidth="1"/>
    <col min="4" max="4" width="41.7109375" customWidth="1"/>
    <col min="5" max="5" width="15.7109375" customWidth="1"/>
    <col min="6" max="6" width="12.140625" customWidth="1"/>
    <col min="7" max="7" width="13.7109375" customWidth="1"/>
    <col min="8" max="8" width="10.140625" customWidth="1"/>
    <col min="9" max="10" width="51" customWidth="1"/>
    <col min="11" max="12" width="13.140625" customWidth="1"/>
    <col min="13" max="13" width="32.42578125" customWidth="1"/>
    <col min="14" max="15" width="20.85546875" customWidth="1"/>
    <col min="16" max="18" width="9.7109375" customWidth="1"/>
    <col min="19" max="20" width="20.85546875" customWidth="1"/>
    <col min="21" max="23" width="9.7109375" customWidth="1"/>
  </cols>
  <sheetData>
    <row r="1" spans="1:55">
      <c r="N1" t="s">
        <v>144</v>
      </c>
      <c r="S1" t="s">
        <v>145</v>
      </c>
      <c r="X1" t="s">
        <v>117</v>
      </c>
      <c r="AG1" t="s">
        <v>122</v>
      </c>
      <c r="AP1" t="s">
        <v>121</v>
      </c>
    </row>
    <row r="2" spans="1:55">
      <c r="A2" t="s">
        <v>131</v>
      </c>
      <c r="B2" t="s">
        <v>100</v>
      </c>
      <c r="C2" t="s">
        <v>101</v>
      </c>
      <c r="D2" t="s">
        <v>17</v>
      </c>
      <c r="E2" t="s">
        <v>105</v>
      </c>
      <c r="F2" t="s">
        <v>102</v>
      </c>
      <c r="G2" t="s">
        <v>103</v>
      </c>
      <c r="H2" t="s">
        <v>104</v>
      </c>
      <c r="I2" t="s">
        <v>106</v>
      </c>
      <c r="J2" t="s">
        <v>107</v>
      </c>
      <c r="K2" t="s">
        <v>108</v>
      </c>
      <c r="L2" t="s">
        <v>109</v>
      </c>
      <c r="M2" t="s">
        <v>110</v>
      </c>
      <c r="N2" t="s">
        <v>140</v>
      </c>
      <c r="O2" t="s">
        <v>31</v>
      </c>
      <c r="P2" t="s">
        <v>141</v>
      </c>
      <c r="Q2" t="s">
        <v>142</v>
      </c>
      <c r="R2" t="s">
        <v>143</v>
      </c>
      <c r="S2" t="s">
        <v>140</v>
      </c>
      <c r="T2" t="s">
        <v>31</v>
      </c>
      <c r="U2" t="s">
        <v>141</v>
      </c>
      <c r="V2" t="s">
        <v>142</v>
      </c>
      <c r="W2" t="s">
        <v>143</v>
      </c>
      <c r="X2" t="s">
        <v>111</v>
      </c>
      <c r="Y2" t="s">
        <v>112</v>
      </c>
      <c r="Z2" t="s">
        <v>113</v>
      </c>
      <c r="AA2" t="s">
        <v>114</v>
      </c>
      <c r="AB2" t="s">
        <v>115</v>
      </c>
      <c r="AC2" t="s">
        <v>116</v>
      </c>
      <c r="AD2" t="s">
        <v>118</v>
      </c>
      <c r="AE2" t="s">
        <v>119</v>
      </c>
      <c r="AF2" t="s">
        <v>120</v>
      </c>
      <c r="AG2" t="s">
        <v>111</v>
      </c>
      <c r="AH2" t="s">
        <v>112</v>
      </c>
      <c r="AI2" t="s">
        <v>113</v>
      </c>
      <c r="AJ2" t="s">
        <v>114</v>
      </c>
      <c r="AK2" t="s">
        <v>115</v>
      </c>
      <c r="AL2" t="s">
        <v>116</v>
      </c>
      <c r="AM2" t="s">
        <v>118</v>
      </c>
      <c r="AN2" t="s">
        <v>119</v>
      </c>
      <c r="AO2" t="s">
        <v>120</v>
      </c>
      <c r="AP2" t="s">
        <v>123</v>
      </c>
      <c r="AQ2" t="s">
        <v>124</v>
      </c>
      <c r="AR2" t="s">
        <v>125</v>
      </c>
      <c r="AS2" t="s">
        <v>126</v>
      </c>
      <c r="AT2" t="s">
        <v>127</v>
      </c>
      <c r="AU2" t="s">
        <v>128</v>
      </c>
      <c r="AV2" t="s">
        <v>35</v>
      </c>
      <c r="AW2" t="s">
        <v>46</v>
      </c>
      <c r="AX2" t="s">
        <v>129</v>
      </c>
      <c r="AY2" t="s">
        <v>130</v>
      </c>
      <c r="AZ2" t="s">
        <v>97</v>
      </c>
      <c r="BA2" t="s">
        <v>98</v>
      </c>
      <c r="BB2" t="s">
        <v>99</v>
      </c>
    </row>
    <row r="3" spans="1:55">
      <c r="B3" s="47" t="str">
        <f>申込書!AB4</f>
        <v/>
      </c>
      <c r="C3" s="48">
        <f>申込書!Q4</f>
        <v>0</v>
      </c>
      <c r="D3">
        <f>申込書!C6</f>
        <v>0</v>
      </c>
      <c r="E3">
        <f>申込書!S10</f>
        <v>0</v>
      </c>
      <c r="F3">
        <f>申込書!C10</f>
        <v>0</v>
      </c>
      <c r="G3">
        <f>申込書!C8</f>
        <v>0</v>
      </c>
      <c r="H3">
        <f>申込書!D12</f>
        <v>0</v>
      </c>
      <c r="I3">
        <f>申込書!D13</f>
        <v>0</v>
      </c>
      <c r="J3" t="str">
        <f>IF(申込書!D14="","",申込書!D14)</f>
        <v/>
      </c>
      <c r="K3">
        <f>申込書!F15</f>
        <v>0</v>
      </c>
      <c r="L3" t="str">
        <f>IF(申込書!P15="","",申込書!P15)</f>
        <v/>
      </c>
      <c r="M3" t="str">
        <f>IF(申込書!F16="","",申込書!F16)</f>
        <v/>
      </c>
      <c r="N3" t="str">
        <f>IF(申込書!E20="","",申込書!E20)</f>
        <v/>
      </c>
      <c r="O3" t="str">
        <f>IF(申込書!E18="","",申込書!E18)</f>
        <v/>
      </c>
      <c r="P3" t="str">
        <f>IF(申込書!G21="","",申込書!G21)</f>
        <v/>
      </c>
      <c r="Q3" t="str">
        <f>IF(申込書!G22="","",申込書!G22)</f>
        <v/>
      </c>
      <c r="R3" t="str">
        <f>IF(申込書!G23="","",申込書!G23)</f>
        <v/>
      </c>
      <c r="S3" t="str">
        <f>IF(申込書!P20="","",申込書!P20)</f>
        <v/>
      </c>
      <c r="T3" t="str">
        <f>IF(申込書!P18="","",申込書!P18)</f>
        <v/>
      </c>
      <c r="U3" t="str">
        <f>IF(申込書!R21="","",申込書!R21)</f>
        <v/>
      </c>
      <c r="V3" t="str">
        <f>IF(申込書!R22="","",申込書!R22)</f>
        <v/>
      </c>
      <c r="W3" t="str">
        <f>IF(申込書!R23="","",申込書!R23)</f>
        <v/>
      </c>
      <c r="X3">
        <f>申込書!H25</f>
        <v>0</v>
      </c>
      <c r="Y3">
        <f>申込書!N25</f>
        <v>0</v>
      </c>
      <c r="Z3">
        <f>申込書!E25</f>
        <v>0</v>
      </c>
      <c r="AA3">
        <f>申込書!H26</f>
        <v>0</v>
      </c>
      <c r="AB3">
        <f>申込書!N26</f>
        <v>0</v>
      </c>
      <c r="AC3">
        <f>申込書!E26</f>
        <v>0</v>
      </c>
      <c r="AD3">
        <f>X3+AA3</f>
        <v>0</v>
      </c>
      <c r="AE3">
        <f>Y3+AB3</f>
        <v>0</v>
      </c>
      <c r="AF3">
        <f>申込書!E27</f>
        <v>0</v>
      </c>
      <c r="AG3">
        <f>申込書!H29</f>
        <v>0</v>
      </c>
      <c r="AH3">
        <f>申込書!N29</f>
        <v>0</v>
      </c>
      <c r="AI3">
        <f>申込書!E29</f>
        <v>0</v>
      </c>
      <c r="AJ3">
        <f>申込書!H30</f>
        <v>0</v>
      </c>
      <c r="AK3">
        <f>申込書!N30</f>
        <v>0</v>
      </c>
      <c r="AL3">
        <f>申込書!E30</f>
        <v>0</v>
      </c>
      <c r="AM3">
        <f>AG3+AJ3</f>
        <v>0</v>
      </c>
      <c r="AN3">
        <f>AH3+AK3</f>
        <v>0</v>
      </c>
      <c r="AO3">
        <f>申込書!E31</f>
        <v>0</v>
      </c>
      <c r="AP3">
        <f>申込書!H33</f>
        <v>0</v>
      </c>
      <c r="AQ3">
        <f>申込書!P33</f>
        <v>0</v>
      </c>
      <c r="AR3">
        <f>申込書!H34</f>
        <v>0</v>
      </c>
      <c r="AS3">
        <f>申込書!P34</f>
        <v>0</v>
      </c>
      <c r="AT3">
        <f>申込書!H35</f>
        <v>0</v>
      </c>
      <c r="AU3">
        <f>申込書!P35</f>
        <v>0</v>
      </c>
      <c r="AV3">
        <f>SUM(AP3:AU3)</f>
        <v>0</v>
      </c>
      <c r="AW3">
        <f>申込書!L40</f>
        <v>0</v>
      </c>
      <c r="AX3">
        <f>申込書!L41</f>
        <v>0</v>
      </c>
      <c r="AY3">
        <f>申込書!N48</f>
        <v>0</v>
      </c>
      <c r="AZ3" s="108">
        <f>申込書!C47</f>
        <v>0</v>
      </c>
      <c r="BA3">
        <f>申込書!H47</f>
        <v>0</v>
      </c>
      <c r="BB3">
        <f>申込書!C48</f>
        <v>0</v>
      </c>
      <c r="BC3" t="s">
        <v>195</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I8" sqref="I8"/>
    </sheetView>
  </sheetViews>
  <sheetFormatPr defaultRowHeight="12"/>
  <cols>
    <col min="2" max="2" width="26.5703125" customWidth="1"/>
    <col min="3" max="3" width="11.85546875" customWidth="1"/>
    <col min="4" max="5" width="15.5703125" customWidth="1"/>
  </cols>
  <sheetData>
    <row r="1" spans="1:5">
      <c r="A1" t="s">
        <v>148</v>
      </c>
      <c r="B1" t="s">
        <v>149</v>
      </c>
      <c r="C1" t="s">
        <v>150</v>
      </c>
      <c r="D1" t="s">
        <v>151</v>
      </c>
      <c r="E1" t="s">
        <v>152</v>
      </c>
    </row>
    <row r="2" spans="1:5">
      <c r="A2" s="47" t="str">
        <f>団体!B3</f>
        <v/>
      </c>
      <c r="B2">
        <f>申込書!C6</f>
        <v>0</v>
      </c>
      <c r="C2" s="48">
        <f>申込書!Q4</f>
        <v>0</v>
      </c>
      <c r="D2">
        <f>申込書!S10</f>
        <v>0</v>
      </c>
      <c r="E2">
        <f>D2</f>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83"/>
  <sheetViews>
    <sheetView workbookViewId="0">
      <selection activeCell="I8" sqref="I8"/>
    </sheetView>
  </sheetViews>
  <sheetFormatPr defaultRowHeight="12"/>
  <cols>
    <col min="1" max="1" width="7.28515625" customWidth="1"/>
    <col min="2" max="2" width="4.85546875" customWidth="1"/>
    <col min="3" max="3" width="14" customWidth="1"/>
    <col min="4" max="4" width="13.42578125" customWidth="1"/>
    <col min="5" max="5" width="10.7109375" bestFit="1" customWidth="1"/>
    <col min="6" max="6" width="5" customWidth="1"/>
    <col min="7" max="7" width="7.7109375" customWidth="1"/>
  </cols>
  <sheetData>
    <row r="1" spans="1:10" s="14" customFormat="1">
      <c r="A1" s="14" t="s">
        <v>153</v>
      </c>
      <c r="B1" s="14" t="s">
        <v>154</v>
      </c>
      <c r="C1" s="14" t="s">
        <v>159</v>
      </c>
      <c r="D1" s="14" t="s">
        <v>155</v>
      </c>
      <c r="E1" s="14" t="s">
        <v>9</v>
      </c>
      <c r="F1" s="14" t="s">
        <v>24</v>
      </c>
      <c r="G1" s="14" t="s">
        <v>156</v>
      </c>
      <c r="H1" s="14" t="s">
        <v>157</v>
      </c>
      <c r="I1" s="14" t="s">
        <v>158</v>
      </c>
      <c r="J1" s="14" t="s">
        <v>160</v>
      </c>
    </row>
    <row r="2" spans="1:10">
      <c r="A2" t="str">
        <f>IF(申込一覧表!D6="","",申込一覧表!Z6)</f>
        <v/>
      </c>
      <c r="B2">
        <v>0</v>
      </c>
      <c r="C2" t="str">
        <f>申込一覧表!AF6</f>
        <v xml:space="preserve">  </v>
      </c>
      <c r="D2" t="str">
        <f>申込一覧表!AE6</f>
        <v xml:space="preserve"> </v>
      </c>
      <c r="E2" s="117">
        <f>申込一覧表!B6</f>
        <v>0</v>
      </c>
      <c r="F2" t="str">
        <f>申込一覧表!P6</f>
        <v/>
      </c>
      <c r="G2" t="str">
        <f>申込一覧表!AC6</f>
        <v/>
      </c>
      <c r="I2">
        <f>申込一覧表!AP6</f>
        <v>0</v>
      </c>
      <c r="J2" s="47" t="str">
        <f>申込書!$AB$4</f>
        <v/>
      </c>
    </row>
    <row r="3" spans="1:10">
      <c r="A3" t="str">
        <f>IF(申込一覧表!D7="","",申込一覧表!Z7)</f>
        <v/>
      </c>
      <c r="B3">
        <v>0</v>
      </c>
      <c r="C3" t="str">
        <f>申込一覧表!AF7</f>
        <v xml:space="preserve">  </v>
      </c>
      <c r="D3" t="str">
        <f>申込一覧表!AE7</f>
        <v xml:space="preserve"> </v>
      </c>
      <c r="E3" s="117">
        <f>申込一覧表!B7</f>
        <v>0</v>
      </c>
      <c r="F3" t="str">
        <f>申込一覧表!P7</f>
        <v/>
      </c>
      <c r="G3" t="str">
        <f>申込一覧表!AC7</f>
        <v/>
      </c>
      <c r="I3">
        <f>申込一覧表!AP7</f>
        <v>0</v>
      </c>
      <c r="J3" s="47" t="str">
        <f>申込書!$AB$4</f>
        <v/>
      </c>
    </row>
    <row r="4" spans="1:10">
      <c r="A4" t="str">
        <f>IF(申込一覧表!D8="","",申込一覧表!Z8)</f>
        <v/>
      </c>
      <c r="B4">
        <v>0</v>
      </c>
      <c r="C4" t="str">
        <f>申込一覧表!AF8</f>
        <v xml:space="preserve">  </v>
      </c>
      <c r="D4" t="str">
        <f>申込一覧表!AE8</f>
        <v xml:space="preserve"> </v>
      </c>
      <c r="E4" s="117">
        <f>申込一覧表!B8</f>
        <v>0</v>
      </c>
      <c r="F4" t="str">
        <f>申込一覧表!P8</f>
        <v/>
      </c>
      <c r="G4" t="str">
        <f>申込一覧表!AC8</f>
        <v/>
      </c>
      <c r="I4">
        <f>申込一覧表!AP8</f>
        <v>0</v>
      </c>
      <c r="J4" s="47" t="str">
        <f>申込書!$AB$4</f>
        <v/>
      </c>
    </row>
    <row r="5" spans="1:10">
      <c r="A5" t="str">
        <f>IF(申込一覧表!D9="","",申込一覧表!Z9)</f>
        <v/>
      </c>
      <c r="B5">
        <v>0</v>
      </c>
      <c r="C5" t="str">
        <f>申込一覧表!AF9</f>
        <v xml:space="preserve">  </v>
      </c>
      <c r="D5" t="str">
        <f>申込一覧表!AE9</f>
        <v xml:space="preserve"> </v>
      </c>
      <c r="E5" s="117">
        <f>申込一覧表!B9</f>
        <v>0</v>
      </c>
      <c r="F5" t="str">
        <f>申込一覧表!P9</f>
        <v/>
      </c>
      <c r="G5" t="str">
        <f>申込一覧表!AC9</f>
        <v/>
      </c>
      <c r="I5">
        <f>申込一覧表!AP9</f>
        <v>0</v>
      </c>
      <c r="J5" s="47" t="str">
        <f>申込書!$AB$4</f>
        <v/>
      </c>
    </row>
    <row r="6" spans="1:10">
      <c r="A6" t="str">
        <f>IF(申込一覧表!D10="","",申込一覧表!Z10)</f>
        <v/>
      </c>
      <c r="B6">
        <v>0</v>
      </c>
      <c r="C6" t="str">
        <f>申込一覧表!AF10</f>
        <v xml:space="preserve">  </v>
      </c>
      <c r="D6" t="str">
        <f>申込一覧表!AE10</f>
        <v xml:space="preserve"> </v>
      </c>
      <c r="E6" s="117">
        <f>申込一覧表!B10</f>
        <v>0</v>
      </c>
      <c r="F6" t="str">
        <f>申込一覧表!P10</f>
        <v/>
      </c>
      <c r="G6" t="str">
        <f>申込一覧表!AC10</f>
        <v/>
      </c>
      <c r="I6">
        <f>申込一覧表!AP10</f>
        <v>0</v>
      </c>
      <c r="J6" s="47" t="str">
        <f>申込書!$AB$4</f>
        <v/>
      </c>
    </row>
    <row r="7" spans="1:10">
      <c r="A7" t="str">
        <f>IF(申込一覧表!D11="","",申込一覧表!Z11)</f>
        <v/>
      </c>
      <c r="B7">
        <v>0</v>
      </c>
      <c r="C7" t="str">
        <f>申込一覧表!AF11</f>
        <v xml:space="preserve">  </v>
      </c>
      <c r="D7" t="str">
        <f>申込一覧表!AE11</f>
        <v xml:space="preserve"> </v>
      </c>
      <c r="E7" s="117">
        <f>申込一覧表!B11</f>
        <v>0</v>
      </c>
      <c r="F7" t="str">
        <f>申込一覧表!P11</f>
        <v/>
      </c>
      <c r="G7" t="str">
        <f>申込一覧表!AC11</f>
        <v/>
      </c>
      <c r="I7">
        <f>申込一覧表!AP11</f>
        <v>0</v>
      </c>
      <c r="J7" s="47" t="str">
        <f>申込書!$AB$4</f>
        <v/>
      </c>
    </row>
    <row r="8" spans="1:10">
      <c r="A8" t="str">
        <f>IF(申込一覧表!D12="","",申込一覧表!Z12)</f>
        <v/>
      </c>
      <c r="B8">
        <v>0</v>
      </c>
      <c r="C8" t="str">
        <f>申込一覧表!AF12</f>
        <v xml:space="preserve">  </v>
      </c>
      <c r="D8" t="str">
        <f>申込一覧表!AE12</f>
        <v xml:space="preserve"> </v>
      </c>
      <c r="E8" s="117">
        <f>申込一覧表!B12</f>
        <v>0</v>
      </c>
      <c r="F8" t="str">
        <f>申込一覧表!P12</f>
        <v/>
      </c>
      <c r="G8" t="str">
        <f>申込一覧表!AC12</f>
        <v/>
      </c>
      <c r="I8">
        <f>申込一覧表!AP12</f>
        <v>0</v>
      </c>
      <c r="J8" s="47" t="str">
        <f>申込書!$AB$4</f>
        <v/>
      </c>
    </row>
    <row r="9" spans="1:10">
      <c r="A9" t="str">
        <f>IF(申込一覧表!D13="","",申込一覧表!Z13)</f>
        <v/>
      </c>
      <c r="B9">
        <v>0</v>
      </c>
      <c r="C9" t="str">
        <f>申込一覧表!AF13</f>
        <v xml:space="preserve">  </v>
      </c>
      <c r="D9" t="str">
        <f>申込一覧表!AE13</f>
        <v xml:space="preserve"> </v>
      </c>
      <c r="E9" s="117">
        <f>申込一覧表!B13</f>
        <v>0</v>
      </c>
      <c r="F9" t="str">
        <f>申込一覧表!P13</f>
        <v/>
      </c>
      <c r="G9" t="str">
        <f>申込一覧表!AC13</f>
        <v/>
      </c>
      <c r="I9">
        <f>申込一覧表!AP13</f>
        <v>0</v>
      </c>
      <c r="J9" s="47" t="str">
        <f>申込書!$AB$4</f>
        <v/>
      </c>
    </row>
    <row r="10" spans="1:10">
      <c r="A10" t="str">
        <f>IF(申込一覧表!D14="","",申込一覧表!Z14)</f>
        <v/>
      </c>
      <c r="B10">
        <v>0</v>
      </c>
      <c r="C10" t="str">
        <f>申込一覧表!AF14</f>
        <v xml:space="preserve">  </v>
      </c>
      <c r="D10" t="str">
        <f>申込一覧表!AE14</f>
        <v xml:space="preserve"> </v>
      </c>
      <c r="E10" s="117">
        <f>申込一覧表!B14</f>
        <v>0</v>
      </c>
      <c r="F10" t="str">
        <f>申込一覧表!P14</f>
        <v/>
      </c>
      <c r="G10" t="str">
        <f>申込一覧表!AC14</f>
        <v/>
      </c>
      <c r="I10">
        <f>申込一覧表!AP14</f>
        <v>0</v>
      </c>
      <c r="J10" s="47" t="str">
        <f>申込書!$AB$4</f>
        <v/>
      </c>
    </row>
    <row r="11" spans="1:10">
      <c r="A11" t="str">
        <f>IF(申込一覧表!D15="","",申込一覧表!Z15)</f>
        <v/>
      </c>
      <c r="B11">
        <v>0</v>
      </c>
      <c r="C11" t="str">
        <f>申込一覧表!AF15</f>
        <v xml:space="preserve">  </v>
      </c>
      <c r="D11" t="str">
        <f>申込一覧表!AE15</f>
        <v xml:space="preserve"> </v>
      </c>
      <c r="E11" s="117">
        <f>申込一覧表!B15</f>
        <v>0</v>
      </c>
      <c r="F11" t="str">
        <f>申込一覧表!P15</f>
        <v/>
      </c>
      <c r="G11" t="str">
        <f>申込一覧表!AC15</f>
        <v/>
      </c>
      <c r="I11">
        <f>申込一覧表!AP15</f>
        <v>0</v>
      </c>
      <c r="J11" s="47" t="str">
        <f>申込書!$AB$4</f>
        <v/>
      </c>
    </row>
    <row r="12" spans="1:10">
      <c r="A12" t="str">
        <f>IF(申込一覧表!D16="","",申込一覧表!Z16)</f>
        <v/>
      </c>
      <c r="B12">
        <v>0</v>
      </c>
      <c r="C12" t="str">
        <f>申込一覧表!AF16</f>
        <v xml:space="preserve">  </v>
      </c>
      <c r="D12" t="str">
        <f>申込一覧表!AE16</f>
        <v xml:space="preserve"> </v>
      </c>
      <c r="E12" s="117">
        <f>申込一覧表!B16</f>
        <v>0</v>
      </c>
      <c r="F12" t="str">
        <f>申込一覧表!P16</f>
        <v/>
      </c>
      <c r="G12" t="str">
        <f>申込一覧表!AC16</f>
        <v/>
      </c>
      <c r="I12">
        <f>申込一覧表!AP16</f>
        <v>0</v>
      </c>
      <c r="J12" s="47" t="str">
        <f>申込書!$AB$4</f>
        <v/>
      </c>
    </row>
    <row r="13" spans="1:10">
      <c r="A13" t="str">
        <f>IF(申込一覧表!D17="","",申込一覧表!Z17)</f>
        <v/>
      </c>
      <c r="B13">
        <v>0</v>
      </c>
      <c r="C13" t="str">
        <f>申込一覧表!AF17</f>
        <v xml:space="preserve">  </v>
      </c>
      <c r="D13" t="str">
        <f>申込一覧表!AE17</f>
        <v xml:space="preserve"> </v>
      </c>
      <c r="E13" s="117">
        <f>申込一覧表!B17</f>
        <v>0</v>
      </c>
      <c r="F13" t="str">
        <f>申込一覧表!P17</f>
        <v/>
      </c>
      <c r="G13" t="str">
        <f>申込一覧表!AC17</f>
        <v/>
      </c>
      <c r="I13">
        <f>申込一覧表!AP17</f>
        <v>0</v>
      </c>
      <c r="J13" s="47" t="str">
        <f>申込書!$AB$4</f>
        <v/>
      </c>
    </row>
    <row r="14" spans="1:10">
      <c r="A14" t="str">
        <f>IF(申込一覧表!D18="","",申込一覧表!Z18)</f>
        <v/>
      </c>
      <c r="B14">
        <v>0</v>
      </c>
      <c r="C14" t="str">
        <f>申込一覧表!AF18</f>
        <v xml:space="preserve">  </v>
      </c>
      <c r="D14" t="str">
        <f>申込一覧表!AE18</f>
        <v xml:space="preserve"> </v>
      </c>
      <c r="E14" s="117">
        <f>申込一覧表!B18</f>
        <v>0</v>
      </c>
      <c r="F14" t="str">
        <f>申込一覧表!P18</f>
        <v/>
      </c>
      <c r="G14" t="str">
        <f>申込一覧表!AC18</f>
        <v/>
      </c>
      <c r="I14">
        <f>申込一覧表!AP18</f>
        <v>0</v>
      </c>
      <c r="J14" s="47" t="str">
        <f>申込書!$AB$4</f>
        <v/>
      </c>
    </row>
    <row r="15" spans="1:10">
      <c r="A15" t="str">
        <f>IF(申込一覧表!D19="","",申込一覧表!Z19)</f>
        <v/>
      </c>
      <c r="B15">
        <v>0</v>
      </c>
      <c r="C15" t="str">
        <f>申込一覧表!AF19</f>
        <v xml:space="preserve">  </v>
      </c>
      <c r="D15" t="str">
        <f>申込一覧表!AE19</f>
        <v xml:space="preserve"> </v>
      </c>
      <c r="E15" s="117">
        <f>申込一覧表!B19</f>
        <v>0</v>
      </c>
      <c r="F15" t="str">
        <f>申込一覧表!P19</f>
        <v/>
      </c>
      <c r="G15" t="str">
        <f>申込一覧表!AC19</f>
        <v/>
      </c>
      <c r="I15">
        <f>申込一覧表!AP19</f>
        <v>0</v>
      </c>
      <c r="J15" s="47" t="str">
        <f>申込書!$AB$4</f>
        <v/>
      </c>
    </row>
    <row r="16" spans="1:10">
      <c r="A16" t="str">
        <f>IF(申込一覧表!D20="","",申込一覧表!Z20)</f>
        <v/>
      </c>
      <c r="B16">
        <v>0</v>
      </c>
      <c r="C16" t="str">
        <f>申込一覧表!AF20</f>
        <v xml:space="preserve">  </v>
      </c>
      <c r="D16" t="str">
        <f>申込一覧表!AE20</f>
        <v xml:space="preserve"> </v>
      </c>
      <c r="E16" s="117">
        <f>申込一覧表!B20</f>
        <v>0</v>
      </c>
      <c r="F16" t="str">
        <f>申込一覧表!P20</f>
        <v/>
      </c>
      <c r="G16" t="str">
        <f>申込一覧表!AC20</f>
        <v/>
      </c>
      <c r="I16">
        <f>申込一覧表!AP20</f>
        <v>0</v>
      </c>
      <c r="J16" s="47" t="str">
        <f>申込書!$AB$4</f>
        <v/>
      </c>
    </row>
    <row r="17" spans="1:10">
      <c r="A17" t="str">
        <f>IF(申込一覧表!D21="","",申込一覧表!Z21)</f>
        <v/>
      </c>
      <c r="B17">
        <v>0</v>
      </c>
      <c r="C17" t="str">
        <f>申込一覧表!AF21</f>
        <v xml:space="preserve">  </v>
      </c>
      <c r="D17" t="str">
        <f>申込一覧表!AE21</f>
        <v xml:space="preserve"> </v>
      </c>
      <c r="E17" s="117">
        <f>申込一覧表!B21</f>
        <v>0</v>
      </c>
      <c r="F17" t="str">
        <f>申込一覧表!P21</f>
        <v/>
      </c>
      <c r="G17" t="str">
        <f>申込一覧表!AC21</f>
        <v/>
      </c>
      <c r="I17">
        <f>申込一覧表!AP21</f>
        <v>0</v>
      </c>
      <c r="J17" s="47" t="str">
        <f>申込書!$AB$4</f>
        <v/>
      </c>
    </row>
    <row r="18" spans="1:10">
      <c r="A18" t="str">
        <f>IF(申込一覧表!D22="","",申込一覧表!Z22)</f>
        <v/>
      </c>
      <c r="B18">
        <v>0</v>
      </c>
      <c r="C18" t="str">
        <f>申込一覧表!AF22</f>
        <v xml:space="preserve">  </v>
      </c>
      <c r="D18" t="str">
        <f>申込一覧表!AE22</f>
        <v xml:space="preserve"> </v>
      </c>
      <c r="E18" s="117">
        <f>申込一覧表!B22</f>
        <v>0</v>
      </c>
      <c r="F18" t="str">
        <f>申込一覧表!P22</f>
        <v/>
      </c>
      <c r="G18" t="str">
        <f>申込一覧表!AC22</f>
        <v/>
      </c>
      <c r="I18">
        <f>申込一覧表!AP22</f>
        <v>0</v>
      </c>
      <c r="J18" s="47" t="str">
        <f>申込書!$AB$4</f>
        <v/>
      </c>
    </row>
    <row r="19" spans="1:10">
      <c r="A19" t="str">
        <f>IF(申込一覧表!D23="","",申込一覧表!Z23)</f>
        <v/>
      </c>
      <c r="B19">
        <v>0</v>
      </c>
      <c r="C19" t="str">
        <f>申込一覧表!AF23</f>
        <v xml:space="preserve">  </v>
      </c>
      <c r="D19" t="str">
        <f>申込一覧表!AE23</f>
        <v xml:space="preserve"> </v>
      </c>
      <c r="E19" s="117">
        <f>申込一覧表!B23</f>
        <v>0</v>
      </c>
      <c r="F19" t="str">
        <f>申込一覧表!P23</f>
        <v/>
      </c>
      <c r="G19" t="str">
        <f>申込一覧表!AC23</f>
        <v/>
      </c>
      <c r="I19">
        <f>申込一覧表!AP23</f>
        <v>0</v>
      </c>
      <c r="J19" s="47" t="str">
        <f>申込書!$AB$4</f>
        <v/>
      </c>
    </row>
    <row r="20" spans="1:10">
      <c r="A20" t="str">
        <f>IF(申込一覧表!D24="","",申込一覧表!Z24)</f>
        <v/>
      </c>
      <c r="B20">
        <v>0</v>
      </c>
      <c r="C20" t="str">
        <f>申込一覧表!AF24</f>
        <v xml:space="preserve">  </v>
      </c>
      <c r="D20" t="str">
        <f>申込一覧表!AE24</f>
        <v xml:space="preserve"> </v>
      </c>
      <c r="E20" s="117">
        <f>申込一覧表!B24</f>
        <v>0</v>
      </c>
      <c r="F20" t="str">
        <f>申込一覧表!P24</f>
        <v/>
      </c>
      <c r="G20" t="str">
        <f>申込一覧表!AC24</f>
        <v/>
      </c>
      <c r="I20">
        <f>申込一覧表!AP24</f>
        <v>0</v>
      </c>
      <c r="J20" s="47" t="str">
        <f>申込書!$AB$4</f>
        <v/>
      </c>
    </row>
    <row r="21" spans="1:10">
      <c r="A21" t="str">
        <f>IF(申込一覧表!D25="","",申込一覧表!Z25)</f>
        <v/>
      </c>
      <c r="B21">
        <v>0</v>
      </c>
      <c r="C21" t="str">
        <f>申込一覧表!AF25</f>
        <v xml:space="preserve">  </v>
      </c>
      <c r="D21" t="str">
        <f>申込一覧表!AE25</f>
        <v xml:space="preserve"> </v>
      </c>
      <c r="E21" s="117">
        <f>申込一覧表!B25</f>
        <v>0</v>
      </c>
      <c r="F21" t="str">
        <f>申込一覧表!P25</f>
        <v/>
      </c>
      <c r="G21" t="str">
        <f>申込一覧表!AC25</f>
        <v/>
      </c>
      <c r="I21">
        <f>申込一覧表!AP25</f>
        <v>0</v>
      </c>
      <c r="J21" s="47" t="str">
        <f>申込書!$AB$4</f>
        <v/>
      </c>
    </row>
    <row r="22" spans="1:10">
      <c r="A22" t="str">
        <f>IF(申込一覧表!D26="","",申込一覧表!Z26)</f>
        <v/>
      </c>
      <c r="B22">
        <v>0</v>
      </c>
      <c r="C22" t="str">
        <f>申込一覧表!AF26</f>
        <v xml:space="preserve">  </v>
      </c>
      <c r="D22" t="str">
        <f>申込一覧表!AE26</f>
        <v xml:space="preserve"> </v>
      </c>
      <c r="E22" s="117">
        <f>申込一覧表!B26</f>
        <v>0</v>
      </c>
      <c r="F22" t="str">
        <f>申込一覧表!P26</f>
        <v/>
      </c>
      <c r="G22" t="str">
        <f>申込一覧表!AC26</f>
        <v/>
      </c>
      <c r="I22">
        <f>申込一覧表!AP26</f>
        <v>0</v>
      </c>
      <c r="J22" s="47" t="str">
        <f>申込書!$AB$4</f>
        <v/>
      </c>
    </row>
    <row r="23" spans="1:10">
      <c r="A23" t="str">
        <f>IF(申込一覧表!D27="","",申込一覧表!Z27)</f>
        <v/>
      </c>
      <c r="B23">
        <v>0</v>
      </c>
      <c r="C23" t="str">
        <f>申込一覧表!AF27</f>
        <v xml:space="preserve">  </v>
      </c>
      <c r="D23" t="str">
        <f>申込一覧表!AE27</f>
        <v xml:space="preserve"> </v>
      </c>
      <c r="E23" s="117">
        <f>申込一覧表!B27</f>
        <v>0</v>
      </c>
      <c r="F23" t="str">
        <f>申込一覧表!P27</f>
        <v/>
      </c>
      <c r="G23" t="str">
        <f>申込一覧表!AC27</f>
        <v/>
      </c>
      <c r="I23">
        <f>申込一覧表!AP27</f>
        <v>0</v>
      </c>
      <c r="J23" s="47" t="str">
        <f>申込書!$AB$4</f>
        <v/>
      </c>
    </row>
    <row r="24" spans="1:10">
      <c r="A24" t="str">
        <f>IF(申込一覧表!D28="","",申込一覧表!Z28)</f>
        <v/>
      </c>
      <c r="B24">
        <v>0</v>
      </c>
      <c r="C24" t="str">
        <f>申込一覧表!AF28</f>
        <v xml:space="preserve">  </v>
      </c>
      <c r="D24" t="str">
        <f>申込一覧表!AE28</f>
        <v xml:space="preserve"> </v>
      </c>
      <c r="E24" s="117">
        <f>申込一覧表!B28</f>
        <v>0</v>
      </c>
      <c r="F24" t="str">
        <f>申込一覧表!P28</f>
        <v/>
      </c>
      <c r="G24" t="str">
        <f>申込一覧表!AC28</f>
        <v/>
      </c>
      <c r="I24">
        <f>申込一覧表!AP28</f>
        <v>0</v>
      </c>
      <c r="J24" s="47" t="str">
        <f>申込書!$AB$4</f>
        <v/>
      </c>
    </row>
    <row r="25" spans="1:10">
      <c r="A25" t="str">
        <f>IF(申込一覧表!D29="","",申込一覧表!Z29)</f>
        <v/>
      </c>
      <c r="B25">
        <v>0</v>
      </c>
      <c r="C25" t="str">
        <f>申込一覧表!AF29</f>
        <v xml:space="preserve">  </v>
      </c>
      <c r="D25" t="str">
        <f>申込一覧表!AE29</f>
        <v xml:space="preserve"> </v>
      </c>
      <c r="E25" s="117">
        <f>申込一覧表!B29</f>
        <v>0</v>
      </c>
      <c r="F25" t="str">
        <f>申込一覧表!P29</f>
        <v/>
      </c>
      <c r="G25" t="str">
        <f>申込一覧表!AC29</f>
        <v/>
      </c>
      <c r="I25">
        <f>申込一覧表!AP29</f>
        <v>0</v>
      </c>
      <c r="J25" s="47" t="str">
        <f>申込書!$AB$4</f>
        <v/>
      </c>
    </row>
    <row r="26" spans="1:10">
      <c r="A26" t="str">
        <f>IF(申込一覧表!D30="","",申込一覧表!Z30)</f>
        <v/>
      </c>
      <c r="B26">
        <v>0</v>
      </c>
      <c r="C26" t="str">
        <f>申込一覧表!AF30</f>
        <v xml:space="preserve">  </v>
      </c>
      <c r="D26" t="str">
        <f>申込一覧表!AE30</f>
        <v xml:space="preserve"> </v>
      </c>
      <c r="E26" s="117">
        <f>申込一覧表!B30</f>
        <v>0</v>
      </c>
      <c r="F26" t="str">
        <f>申込一覧表!P30</f>
        <v/>
      </c>
      <c r="G26" t="str">
        <f>申込一覧表!AC30</f>
        <v/>
      </c>
      <c r="I26">
        <f>申込一覧表!AP30</f>
        <v>0</v>
      </c>
      <c r="J26" s="47" t="str">
        <f>申込書!$AB$4</f>
        <v/>
      </c>
    </row>
    <row r="27" spans="1:10">
      <c r="A27" t="str">
        <f>IF(申込一覧表!D31="","",申込一覧表!Z31)</f>
        <v/>
      </c>
      <c r="B27">
        <v>0</v>
      </c>
      <c r="C27" t="str">
        <f>申込一覧表!AF31</f>
        <v xml:space="preserve">  </v>
      </c>
      <c r="D27" t="str">
        <f>申込一覧表!AE31</f>
        <v xml:space="preserve"> </v>
      </c>
      <c r="E27" s="117">
        <f>申込一覧表!B31</f>
        <v>0</v>
      </c>
      <c r="F27" t="str">
        <f>申込一覧表!P31</f>
        <v/>
      </c>
      <c r="G27" t="str">
        <f>申込一覧表!AC31</f>
        <v/>
      </c>
      <c r="I27">
        <f>申込一覧表!AP31</f>
        <v>0</v>
      </c>
      <c r="J27" s="47" t="str">
        <f>申込書!$AB$4</f>
        <v/>
      </c>
    </row>
    <row r="28" spans="1:10">
      <c r="A28" t="str">
        <f>IF(申込一覧表!D32="","",申込一覧表!Z32)</f>
        <v/>
      </c>
      <c r="B28">
        <v>0</v>
      </c>
      <c r="C28" t="str">
        <f>申込一覧表!AF32</f>
        <v xml:space="preserve">  </v>
      </c>
      <c r="D28" t="str">
        <f>申込一覧表!AE32</f>
        <v xml:space="preserve"> </v>
      </c>
      <c r="E28" s="117">
        <f>申込一覧表!B32</f>
        <v>0</v>
      </c>
      <c r="F28" t="str">
        <f>申込一覧表!P32</f>
        <v/>
      </c>
      <c r="G28" t="str">
        <f>申込一覧表!AC32</f>
        <v/>
      </c>
      <c r="I28">
        <f>申込一覧表!AP32</f>
        <v>0</v>
      </c>
      <c r="J28" s="47" t="str">
        <f>申込書!$AB$4</f>
        <v/>
      </c>
    </row>
    <row r="29" spans="1:10">
      <c r="A29" t="str">
        <f>IF(申込一覧表!D33="","",申込一覧表!Z33)</f>
        <v/>
      </c>
      <c r="B29">
        <v>0</v>
      </c>
      <c r="C29" t="str">
        <f>申込一覧表!AF33</f>
        <v xml:space="preserve">  </v>
      </c>
      <c r="D29" t="str">
        <f>申込一覧表!AE33</f>
        <v xml:space="preserve"> </v>
      </c>
      <c r="E29" s="117">
        <f>申込一覧表!B33</f>
        <v>0</v>
      </c>
      <c r="F29" t="str">
        <f>申込一覧表!P33</f>
        <v/>
      </c>
      <c r="G29" t="str">
        <f>申込一覧表!AC33</f>
        <v/>
      </c>
      <c r="I29">
        <f>申込一覧表!AP33</f>
        <v>0</v>
      </c>
      <c r="J29" s="47" t="str">
        <f>申込書!$AB$4</f>
        <v/>
      </c>
    </row>
    <row r="30" spans="1:10">
      <c r="A30" t="str">
        <f>IF(申込一覧表!D34="","",申込一覧表!Z34)</f>
        <v/>
      </c>
      <c r="B30">
        <v>0</v>
      </c>
      <c r="C30" t="str">
        <f>申込一覧表!AF34</f>
        <v xml:space="preserve">  </v>
      </c>
      <c r="D30" t="str">
        <f>申込一覧表!AE34</f>
        <v xml:space="preserve"> </v>
      </c>
      <c r="E30" s="117">
        <f>申込一覧表!B34</f>
        <v>0</v>
      </c>
      <c r="F30" t="str">
        <f>申込一覧表!P34</f>
        <v/>
      </c>
      <c r="G30" t="str">
        <f>申込一覧表!AC34</f>
        <v/>
      </c>
      <c r="I30">
        <f>申込一覧表!AP34</f>
        <v>0</v>
      </c>
      <c r="J30" s="47" t="str">
        <f>申込書!$AB$4</f>
        <v/>
      </c>
    </row>
    <row r="31" spans="1:10">
      <c r="A31" t="str">
        <f>IF(申込一覧表!D35="","",申込一覧表!Z35)</f>
        <v/>
      </c>
      <c r="B31">
        <v>0</v>
      </c>
      <c r="C31" t="str">
        <f>申込一覧表!AF35</f>
        <v xml:space="preserve">  </v>
      </c>
      <c r="D31" t="str">
        <f>申込一覧表!AE35</f>
        <v xml:space="preserve"> </v>
      </c>
      <c r="E31" s="117">
        <f>申込一覧表!B35</f>
        <v>0</v>
      </c>
      <c r="F31" t="str">
        <f>申込一覧表!P35</f>
        <v/>
      </c>
      <c r="G31" t="str">
        <f>申込一覧表!AC35</f>
        <v/>
      </c>
      <c r="I31">
        <f>申込一覧表!AP35</f>
        <v>0</v>
      </c>
      <c r="J31" s="47" t="str">
        <f>申込書!$AB$4</f>
        <v/>
      </c>
    </row>
    <row r="32" spans="1:10">
      <c r="A32" t="str">
        <f>IF(申込一覧表!D36="","",申込一覧表!Z36)</f>
        <v/>
      </c>
      <c r="B32">
        <v>0</v>
      </c>
      <c r="C32" t="str">
        <f>申込一覧表!AF36</f>
        <v xml:space="preserve">  </v>
      </c>
      <c r="D32" t="str">
        <f>申込一覧表!AE36</f>
        <v xml:space="preserve"> </v>
      </c>
      <c r="E32" s="117">
        <f>申込一覧表!B36</f>
        <v>0</v>
      </c>
      <c r="F32" t="str">
        <f>申込一覧表!P36</f>
        <v/>
      </c>
      <c r="G32" t="str">
        <f>申込一覧表!AC36</f>
        <v/>
      </c>
      <c r="I32">
        <f>申込一覧表!AP36</f>
        <v>0</v>
      </c>
      <c r="J32" s="47" t="str">
        <f>申込書!$AB$4</f>
        <v/>
      </c>
    </row>
    <row r="33" spans="1:10">
      <c r="A33" t="str">
        <f>IF(申込一覧表!D37="","",申込一覧表!Z37)</f>
        <v/>
      </c>
      <c r="B33">
        <v>0</v>
      </c>
      <c r="C33" t="str">
        <f>申込一覧表!AF37</f>
        <v xml:space="preserve">  </v>
      </c>
      <c r="D33" t="str">
        <f>申込一覧表!AE37</f>
        <v xml:space="preserve"> </v>
      </c>
      <c r="E33" s="117">
        <f>申込一覧表!B37</f>
        <v>0</v>
      </c>
      <c r="F33" t="str">
        <f>申込一覧表!P37</f>
        <v/>
      </c>
      <c r="G33" t="str">
        <f>申込一覧表!AC37</f>
        <v/>
      </c>
      <c r="I33">
        <f>申込一覧表!AP37</f>
        <v>0</v>
      </c>
      <c r="J33" s="47" t="str">
        <f>申込書!$AB$4</f>
        <v/>
      </c>
    </row>
    <row r="34" spans="1:10">
      <c r="A34" t="str">
        <f>IF(申込一覧表!D38="","",申込一覧表!Z38)</f>
        <v/>
      </c>
      <c r="B34">
        <v>0</v>
      </c>
      <c r="C34" t="str">
        <f>申込一覧表!AF38</f>
        <v xml:space="preserve">  </v>
      </c>
      <c r="D34" t="str">
        <f>申込一覧表!AE38</f>
        <v xml:space="preserve"> </v>
      </c>
      <c r="E34" s="117">
        <f>申込一覧表!B38</f>
        <v>0</v>
      </c>
      <c r="F34" t="str">
        <f>申込一覧表!P38</f>
        <v/>
      </c>
      <c r="G34" t="str">
        <f>申込一覧表!AC38</f>
        <v/>
      </c>
      <c r="I34">
        <f>申込一覧表!AP38</f>
        <v>0</v>
      </c>
      <c r="J34" s="47" t="str">
        <f>申込書!$AB$4</f>
        <v/>
      </c>
    </row>
    <row r="35" spans="1:10">
      <c r="A35" t="str">
        <f>IF(申込一覧表!D39="","",申込一覧表!Z39)</f>
        <v/>
      </c>
      <c r="B35">
        <v>0</v>
      </c>
      <c r="C35" t="str">
        <f>申込一覧表!AF39</f>
        <v xml:space="preserve">  </v>
      </c>
      <c r="D35" t="str">
        <f>申込一覧表!AE39</f>
        <v xml:space="preserve"> </v>
      </c>
      <c r="E35" s="117">
        <f>申込一覧表!B39</f>
        <v>0</v>
      </c>
      <c r="F35" t="str">
        <f>申込一覧表!P39</f>
        <v/>
      </c>
      <c r="G35" t="str">
        <f>申込一覧表!AC39</f>
        <v/>
      </c>
      <c r="I35">
        <f>申込一覧表!AP39</f>
        <v>0</v>
      </c>
      <c r="J35" s="47" t="str">
        <f>申込書!$AB$4</f>
        <v/>
      </c>
    </row>
    <row r="36" spans="1:10">
      <c r="A36" t="str">
        <f>IF(申込一覧表!D40="","",申込一覧表!Z40)</f>
        <v/>
      </c>
      <c r="B36">
        <v>0</v>
      </c>
      <c r="C36" t="str">
        <f>申込一覧表!AF40</f>
        <v xml:space="preserve">  </v>
      </c>
      <c r="D36" t="str">
        <f>申込一覧表!AE40</f>
        <v xml:space="preserve"> </v>
      </c>
      <c r="E36" s="117">
        <f>申込一覧表!B40</f>
        <v>0</v>
      </c>
      <c r="F36" t="str">
        <f>申込一覧表!P40</f>
        <v/>
      </c>
      <c r="G36" t="str">
        <f>申込一覧表!AC40</f>
        <v/>
      </c>
      <c r="I36">
        <f>申込一覧表!AP40</f>
        <v>0</v>
      </c>
      <c r="J36" s="47" t="str">
        <f>申込書!$AB$4</f>
        <v/>
      </c>
    </row>
    <row r="37" spans="1:10">
      <c r="A37" t="str">
        <f>IF(申込一覧表!D41="","",申込一覧表!Z41)</f>
        <v/>
      </c>
      <c r="B37">
        <v>0</v>
      </c>
      <c r="C37" t="str">
        <f>申込一覧表!AF41</f>
        <v xml:space="preserve">  </v>
      </c>
      <c r="D37" t="str">
        <f>申込一覧表!AE41</f>
        <v xml:space="preserve"> </v>
      </c>
      <c r="E37" s="117">
        <f>申込一覧表!B41</f>
        <v>0</v>
      </c>
      <c r="F37" t="str">
        <f>申込一覧表!P41</f>
        <v/>
      </c>
      <c r="G37" t="str">
        <f>申込一覧表!AC41</f>
        <v/>
      </c>
      <c r="I37">
        <f>申込一覧表!AP41</f>
        <v>0</v>
      </c>
      <c r="J37" s="47" t="str">
        <f>申込書!$AB$4</f>
        <v/>
      </c>
    </row>
    <row r="38" spans="1:10">
      <c r="A38" t="str">
        <f>IF(申込一覧表!D42="","",申込一覧表!Z42)</f>
        <v/>
      </c>
      <c r="B38">
        <v>0</v>
      </c>
      <c r="C38" t="str">
        <f>申込一覧表!AF42</f>
        <v xml:space="preserve">  </v>
      </c>
      <c r="D38" t="str">
        <f>申込一覧表!AE42</f>
        <v xml:space="preserve"> </v>
      </c>
      <c r="E38" s="117">
        <f>申込一覧表!B42</f>
        <v>0</v>
      </c>
      <c r="F38" t="str">
        <f>申込一覧表!P42</f>
        <v/>
      </c>
      <c r="G38" t="str">
        <f>申込一覧表!AC42</f>
        <v/>
      </c>
      <c r="I38">
        <f>申込一覧表!AP42</f>
        <v>0</v>
      </c>
      <c r="J38" s="47" t="str">
        <f>申込書!$AB$4</f>
        <v/>
      </c>
    </row>
    <row r="39" spans="1:10">
      <c r="A39" t="str">
        <f>IF(申込一覧表!D43="","",申込一覧表!Z43)</f>
        <v/>
      </c>
      <c r="B39">
        <v>0</v>
      </c>
      <c r="C39" t="str">
        <f>申込一覧表!AF43</f>
        <v xml:space="preserve">  </v>
      </c>
      <c r="D39" t="str">
        <f>申込一覧表!AE43</f>
        <v xml:space="preserve"> </v>
      </c>
      <c r="E39" s="117">
        <f>申込一覧表!B43</f>
        <v>0</v>
      </c>
      <c r="F39" t="str">
        <f>申込一覧表!P43</f>
        <v/>
      </c>
      <c r="G39" t="str">
        <f>申込一覧表!AC43</f>
        <v/>
      </c>
      <c r="I39">
        <f>申込一覧表!AP43</f>
        <v>0</v>
      </c>
      <c r="J39" s="47" t="str">
        <f>申込書!$AB$4</f>
        <v/>
      </c>
    </row>
    <row r="40" spans="1:10">
      <c r="A40" t="str">
        <f>IF(申込一覧表!D44="","",申込一覧表!Z44)</f>
        <v/>
      </c>
      <c r="B40">
        <v>0</v>
      </c>
      <c r="C40" t="str">
        <f>申込一覧表!AF44</f>
        <v xml:space="preserve">  </v>
      </c>
      <c r="D40" t="str">
        <f>申込一覧表!AE44</f>
        <v xml:space="preserve"> </v>
      </c>
      <c r="E40" s="117">
        <f>申込一覧表!B44</f>
        <v>0</v>
      </c>
      <c r="F40" t="str">
        <f>申込一覧表!P44</f>
        <v/>
      </c>
      <c r="G40" t="str">
        <f>申込一覧表!AC44</f>
        <v/>
      </c>
      <c r="I40">
        <f>申込一覧表!AP44</f>
        <v>0</v>
      </c>
      <c r="J40" s="47" t="str">
        <f>申込書!$AB$4</f>
        <v/>
      </c>
    </row>
    <row r="41" spans="1:10">
      <c r="A41" s="118" t="str">
        <f>IF(申込一覧表!D45="","",申込一覧表!Z45)</f>
        <v/>
      </c>
      <c r="B41" s="118">
        <v>0</v>
      </c>
      <c r="C41" s="118" t="str">
        <f>申込一覧表!AF45</f>
        <v xml:space="preserve">  </v>
      </c>
      <c r="D41" s="118" t="str">
        <f>申込一覧表!AE45</f>
        <v xml:space="preserve"> </v>
      </c>
      <c r="E41" s="119">
        <f>申込一覧表!B45</f>
        <v>0</v>
      </c>
      <c r="F41" s="118" t="str">
        <f>申込一覧表!P45</f>
        <v/>
      </c>
      <c r="G41" s="118" t="str">
        <f>申込一覧表!AC45</f>
        <v/>
      </c>
      <c r="H41" s="118"/>
      <c r="I41" s="118">
        <f>申込一覧表!AP45</f>
        <v>0</v>
      </c>
      <c r="J41" s="123" t="str">
        <f>申込書!$AB$4</f>
        <v/>
      </c>
    </row>
    <row r="42" spans="1:10">
      <c r="A42" t="str">
        <f>IF(申込一覧表!D46="","",申込一覧表!Z46)</f>
        <v/>
      </c>
      <c r="C42" t="str">
        <f>IF(A42="","",申込一覧表!AF46)</f>
        <v/>
      </c>
      <c r="D42" t="str">
        <f>IF(A42="","",申込一覧表!AE46)</f>
        <v/>
      </c>
      <c r="E42" s="117" t="str">
        <f>IF(A42="","",申込一覧表!B46)</f>
        <v/>
      </c>
      <c r="F42" t="str">
        <f>IF(A42="","",申込一覧表!P46)</f>
        <v/>
      </c>
      <c r="G42" t="str">
        <f>IF(A42="","",申込一覧表!AC46)</f>
        <v/>
      </c>
      <c r="I42" t="str">
        <f>IF(A42="","",申込一覧表!AP46)</f>
        <v/>
      </c>
      <c r="J42" t="str">
        <f>IF(A42="","",申込書!$AB$4)</f>
        <v/>
      </c>
    </row>
    <row r="43" spans="1:10">
      <c r="A43" s="118" t="str">
        <f>IF(申込一覧表!D47="","",申込一覧表!Z47)</f>
        <v/>
      </c>
      <c r="B43" s="118"/>
      <c r="C43" s="118" t="str">
        <f>IF(A43="","",申込一覧表!AF47)</f>
        <v/>
      </c>
      <c r="D43" s="118" t="str">
        <f>IF(A43="","",申込一覧表!AE47)</f>
        <v/>
      </c>
      <c r="E43" s="119" t="str">
        <f>IF(A43="","",申込一覧表!B47)</f>
        <v/>
      </c>
      <c r="F43" s="118" t="str">
        <f>IF(A43="","",申込一覧表!P47)</f>
        <v/>
      </c>
      <c r="G43" s="118" t="str">
        <f>IF(A43="","",申込一覧表!AC47)</f>
        <v/>
      </c>
      <c r="H43" s="118"/>
      <c r="I43" s="118" t="str">
        <f>IF(A43="","",申込一覧表!AP47)</f>
        <v/>
      </c>
      <c r="J43" s="118" t="str">
        <f>IF(A43="","",申込書!$AB$4)</f>
        <v/>
      </c>
    </row>
    <row r="44" spans="1:10">
      <c r="A44" t="str">
        <f>IF(申込一覧表!D48="","",申込一覧表!Z48)</f>
        <v/>
      </c>
      <c r="B44">
        <v>5</v>
      </c>
      <c r="C44" s="26" t="str">
        <f>申込一覧表!AF48</f>
        <v xml:space="preserve">  </v>
      </c>
      <c r="D44" s="26" t="str">
        <f>申込一覧表!AE48</f>
        <v xml:space="preserve"> </v>
      </c>
      <c r="E44" s="122">
        <f>申込一覧表!B48</f>
        <v>0</v>
      </c>
      <c r="F44" s="26" t="str">
        <f>申込一覧表!P48</f>
        <v/>
      </c>
      <c r="G44" s="26" t="str">
        <f>申込一覧表!AC48</f>
        <v/>
      </c>
      <c r="I44" s="26">
        <f>申込一覧表!AP48</f>
        <v>0</v>
      </c>
      <c r="J44" s="124" t="str">
        <f>申込書!$AB$4</f>
        <v/>
      </c>
    </row>
    <row r="45" spans="1:10">
      <c r="A45" t="str">
        <f>IF(申込一覧表!D49="","",申込一覧表!Z49)</f>
        <v/>
      </c>
      <c r="B45">
        <v>5</v>
      </c>
      <c r="C45" t="str">
        <f>申込一覧表!AF49</f>
        <v xml:space="preserve">  </v>
      </c>
      <c r="D45" t="str">
        <f>申込一覧表!AE49</f>
        <v xml:space="preserve"> </v>
      </c>
      <c r="E45" s="117">
        <f>申込一覧表!B49</f>
        <v>0</v>
      </c>
      <c r="F45" t="str">
        <f>申込一覧表!P49</f>
        <v/>
      </c>
      <c r="G45" t="str">
        <f>申込一覧表!AC49</f>
        <v/>
      </c>
      <c r="I45">
        <f>申込一覧表!AP49</f>
        <v>0</v>
      </c>
      <c r="J45" s="47" t="str">
        <f>申込書!$AB$4</f>
        <v/>
      </c>
    </row>
    <row r="46" spans="1:10">
      <c r="A46" t="str">
        <f>IF(申込一覧表!D50="","",申込一覧表!Z50)</f>
        <v/>
      </c>
      <c r="B46">
        <v>5</v>
      </c>
      <c r="C46" t="str">
        <f>申込一覧表!AF50</f>
        <v xml:space="preserve">  </v>
      </c>
      <c r="D46" t="str">
        <f>申込一覧表!AE50</f>
        <v xml:space="preserve"> </v>
      </c>
      <c r="E46" s="117">
        <f>申込一覧表!B50</f>
        <v>0</v>
      </c>
      <c r="F46" t="str">
        <f>申込一覧表!P50</f>
        <v/>
      </c>
      <c r="G46" t="str">
        <f>申込一覧表!AC50</f>
        <v/>
      </c>
      <c r="I46">
        <f>申込一覧表!AP50</f>
        <v>0</v>
      </c>
      <c r="J46" s="47" t="str">
        <f>申込書!$AB$4</f>
        <v/>
      </c>
    </row>
    <row r="47" spans="1:10">
      <c r="A47" t="str">
        <f>IF(申込一覧表!D51="","",申込一覧表!Z51)</f>
        <v/>
      </c>
      <c r="B47">
        <v>5</v>
      </c>
      <c r="C47" t="str">
        <f>申込一覧表!AF51</f>
        <v xml:space="preserve">  </v>
      </c>
      <c r="D47" t="str">
        <f>申込一覧表!AE51</f>
        <v xml:space="preserve"> </v>
      </c>
      <c r="E47" s="117">
        <f>申込一覧表!B51</f>
        <v>0</v>
      </c>
      <c r="F47" t="str">
        <f>申込一覧表!P51</f>
        <v/>
      </c>
      <c r="G47" t="str">
        <f>申込一覧表!AC51</f>
        <v/>
      </c>
      <c r="I47">
        <f>申込一覧表!AP51</f>
        <v>0</v>
      </c>
      <c r="J47" s="47" t="str">
        <f>申込書!$AB$4</f>
        <v/>
      </c>
    </row>
    <row r="48" spans="1:10">
      <c r="A48" t="str">
        <f>IF(申込一覧表!D52="","",申込一覧表!Z52)</f>
        <v/>
      </c>
      <c r="B48">
        <v>5</v>
      </c>
      <c r="C48" t="str">
        <f>申込一覧表!AF52</f>
        <v xml:space="preserve">  </v>
      </c>
      <c r="D48" t="str">
        <f>申込一覧表!AE52</f>
        <v xml:space="preserve"> </v>
      </c>
      <c r="E48" s="117">
        <f>申込一覧表!B52</f>
        <v>0</v>
      </c>
      <c r="F48" t="str">
        <f>申込一覧表!P52</f>
        <v/>
      </c>
      <c r="G48" t="str">
        <f>申込一覧表!AC52</f>
        <v/>
      </c>
      <c r="I48">
        <f>申込一覧表!AP52</f>
        <v>0</v>
      </c>
      <c r="J48" s="47" t="str">
        <f>申込書!$AB$4</f>
        <v/>
      </c>
    </row>
    <row r="49" spans="1:10">
      <c r="A49" t="str">
        <f>IF(申込一覧表!D53="","",申込一覧表!Z53)</f>
        <v/>
      </c>
      <c r="B49">
        <v>5</v>
      </c>
      <c r="C49" t="str">
        <f>申込一覧表!AF53</f>
        <v xml:space="preserve">  </v>
      </c>
      <c r="D49" t="str">
        <f>申込一覧表!AE53</f>
        <v xml:space="preserve"> </v>
      </c>
      <c r="E49" s="117">
        <f>申込一覧表!B53</f>
        <v>0</v>
      </c>
      <c r="F49" t="str">
        <f>申込一覧表!P53</f>
        <v/>
      </c>
      <c r="G49" t="str">
        <f>申込一覧表!AC53</f>
        <v/>
      </c>
      <c r="I49">
        <f>申込一覧表!AP53</f>
        <v>0</v>
      </c>
      <c r="J49" s="47" t="str">
        <f>申込書!$AB$4</f>
        <v/>
      </c>
    </row>
    <row r="50" spans="1:10">
      <c r="A50" t="str">
        <f>IF(申込一覧表!D54="","",申込一覧表!Z54)</f>
        <v/>
      </c>
      <c r="B50">
        <v>5</v>
      </c>
      <c r="C50" t="str">
        <f>申込一覧表!AF54</f>
        <v xml:space="preserve">  </v>
      </c>
      <c r="D50" t="str">
        <f>申込一覧表!AE54</f>
        <v xml:space="preserve"> </v>
      </c>
      <c r="E50" s="117">
        <f>申込一覧表!B54</f>
        <v>0</v>
      </c>
      <c r="F50" t="str">
        <f>申込一覧表!P54</f>
        <v/>
      </c>
      <c r="G50" t="str">
        <f>申込一覧表!AC54</f>
        <v/>
      </c>
      <c r="I50">
        <f>申込一覧表!AP54</f>
        <v>0</v>
      </c>
      <c r="J50" s="47" t="str">
        <f>申込書!$AB$4</f>
        <v/>
      </c>
    </row>
    <row r="51" spans="1:10">
      <c r="A51" t="str">
        <f>IF(申込一覧表!D55="","",申込一覧表!Z55)</f>
        <v/>
      </c>
      <c r="B51">
        <v>5</v>
      </c>
      <c r="C51" t="str">
        <f>申込一覧表!AF55</f>
        <v xml:space="preserve">  </v>
      </c>
      <c r="D51" t="str">
        <f>申込一覧表!AE55</f>
        <v xml:space="preserve"> </v>
      </c>
      <c r="E51" s="117">
        <f>申込一覧表!B55</f>
        <v>0</v>
      </c>
      <c r="F51" t="str">
        <f>申込一覧表!P55</f>
        <v/>
      </c>
      <c r="G51" t="str">
        <f>申込一覧表!AC55</f>
        <v/>
      </c>
      <c r="I51">
        <f>申込一覧表!AP55</f>
        <v>0</v>
      </c>
      <c r="J51" s="47" t="str">
        <f>申込書!$AB$4</f>
        <v/>
      </c>
    </row>
    <row r="52" spans="1:10">
      <c r="A52" t="str">
        <f>IF(申込一覧表!D56="","",申込一覧表!Z56)</f>
        <v/>
      </c>
      <c r="B52">
        <v>5</v>
      </c>
      <c r="C52" t="str">
        <f>申込一覧表!AF56</f>
        <v xml:space="preserve">  </v>
      </c>
      <c r="D52" t="str">
        <f>申込一覧表!AE56</f>
        <v xml:space="preserve"> </v>
      </c>
      <c r="E52" s="117">
        <f>申込一覧表!B56</f>
        <v>0</v>
      </c>
      <c r="F52" t="str">
        <f>申込一覧表!P56</f>
        <v/>
      </c>
      <c r="G52" t="str">
        <f>申込一覧表!AC56</f>
        <v/>
      </c>
      <c r="I52">
        <f>申込一覧表!AP56</f>
        <v>0</v>
      </c>
      <c r="J52" s="47" t="str">
        <f>申込書!$AB$4</f>
        <v/>
      </c>
    </row>
    <row r="53" spans="1:10">
      <c r="A53" t="str">
        <f>IF(申込一覧表!D57="","",申込一覧表!Z57)</f>
        <v/>
      </c>
      <c r="B53">
        <v>5</v>
      </c>
      <c r="C53" t="str">
        <f>申込一覧表!AF57</f>
        <v xml:space="preserve">  </v>
      </c>
      <c r="D53" t="str">
        <f>申込一覧表!AE57</f>
        <v xml:space="preserve"> </v>
      </c>
      <c r="E53" s="117">
        <f>申込一覧表!B57</f>
        <v>0</v>
      </c>
      <c r="F53" t="str">
        <f>申込一覧表!P57</f>
        <v/>
      </c>
      <c r="G53" t="str">
        <f>申込一覧表!AC57</f>
        <v/>
      </c>
      <c r="I53">
        <f>申込一覧表!AP57</f>
        <v>0</v>
      </c>
      <c r="J53" s="47" t="str">
        <f>申込書!$AB$4</f>
        <v/>
      </c>
    </row>
    <row r="54" spans="1:10">
      <c r="A54" t="str">
        <f>IF(申込一覧表!D58="","",申込一覧表!Z58)</f>
        <v/>
      </c>
      <c r="B54">
        <v>5</v>
      </c>
      <c r="C54" t="str">
        <f>申込一覧表!AF58</f>
        <v xml:space="preserve">  </v>
      </c>
      <c r="D54" t="str">
        <f>申込一覧表!AE58</f>
        <v xml:space="preserve"> </v>
      </c>
      <c r="E54" s="117">
        <f>申込一覧表!B58</f>
        <v>0</v>
      </c>
      <c r="F54" t="str">
        <f>申込一覧表!P58</f>
        <v/>
      </c>
      <c r="G54" t="str">
        <f>申込一覧表!AC58</f>
        <v/>
      </c>
      <c r="I54">
        <f>申込一覧表!AP58</f>
        <v>0</v>
      </c>
      <c r="J54" s="47" t="str">
        <f>申込書!$AB$4</f>
        <v/>
      </c>
    </row>
    <row r="55" spans="1:10">
      <c r="A55" t="str">
        <f>IF(申込一覧表!D59="","",申込一覧表!Z59)</f>
        <v/>
      </c>
      <c r="B55">
        <v>5</v>
      </c>
      <c r="C55" t="str">
        <f>申込一覧表!AF59</f>
        <v xml:space="preserve">  </v>
      </c>
      <c r="D55" t="str">
        <f>申込一覧表!AE59</f>
        <v xml:space="preserve"> </v>
      </c>
      <c r="E55" s="117">
        <f>申込一覧表!B59</f>
        <v>0</v>
      </c>
      <c r="F55" t="str">
        <f>申込一覧表!P59</f>
        <v/>
      </c>
      <c r="G55" t="str">
        <f>申込一覧表!AC59</f>
        <v/>
      </c>
      <c r="I55">
        <f>申込一覧表!AP59</f>
        <v>0</v>
      </c>
      <c r="J55" s="47" t="str">
        <f>申込書!$AB$4</f>
        <v/>
      </c>
    </row>
    <row r="56" spans="1:10">
      <c r="A56" t="str">
        <f>IF(申込一覧表!D60="","",申込一覧表!Z60)</f>
        <v/>
      </c>
      <c r="B56">
        <v>5</v>
      </c>
      <c r="C56" t="str">
        <f>申込一覧表!AF60</f>
        <v xml:space="preserve">  </v>
      </c>
      <c r="D56" t="str">
        <f>申込一覧表!AE60</f>
        <v xml:space="preserve"> </v>
      </c>
      <c r="E56" s="117">
        <f>申込一覧表!B60</f>
        <v>0</v>
      </c>
      <c r="F56" t="str">
        <f>申込一覧表!P60</f>
        <v/>
      </c>
      <c r="G56" t="str">
        <f>申込一覧表!AC60</f>
        <v/>
      </c>
      <c r="I56">
        <f>申込一覧表!AP60</f>
        <v>0</v>
      </c>
      <c r="J56" s="47" t="str">
        <f>申込書!$AB$4</f>
        <v/>
      </c>
    </row>
    <row r="57" spans="1:10">
      <c r="A57" t="str">
        <f>IF(申込一覧表!D61="","",申込一覧表!Z61)</f>
        <v/>
      </c>
      <c r="B57">
        <v>5</v>
      </c>
      <c r="C57" t="str">
        <f>申込一覧表!AF61</f>
        <v xml:space="preserve">  </v>
      </c>
      <c r="D57" t="str">
        <f>申込一覧表!AE61</f>
        <v xml:space="preserve"> </v>
      </c>
      <c r="E57" s="117">
        <f>申込一覧表!B61</f>
        <v>0</v>
      </c>
      <c r="F57" t="str">
        <f>申込一覧表!P61</f>
        <v/>
      </c>
      <c r="G57" t="str">
        <f>申込一覧表!AC61</f>
        <v/>
      </c>
      <c r="I57">
        <f>申込一覧表!AP61</f>
        <v>0</v>
      </c>
      <c r="J57" s="47" t="str">
        <f>申込書!$AB$4</f>
        <v/>
      </c>
    </row>
    <row r="58" spans="1:10">
      <c r="A58" t="str">
        <f>IF(申込一覧表!D62="","",申込一覧表!Z62)</f>
        <v/>
      </c>
      <c r="B58">
        <v>5</v>
      </c>
      <c r="C58" t="str">
        <f>申込一覧表!AF62</f>
        <v xml:space="preserve">  </v>
      </c>
      <c r="D58" t="str">
        <f>申込一覧表!AE62</f>
        <v xml:space="preserve"> </v>
      </c>
      <c r="E58" s="117">
        <f>申込一覧表!B62</f>
        <v>0</v>
      </c>
      <c r="F58" t="str">
        <f>申込一覧表!P62</f>
        <v/>
      </c>
      <c r="G58" t="str">
        <f>申込一覧表!AC62</f>
        <v/>
      </c>
      <c r="I58">
        <f>申込一覧表!AP62</f>
        <v>0</v>
      </c>
      <c r="J58" s="47" t="str">
        <f>申込書!$AB$4</f>
        <v/>
      </c>
    </row>
    <row r="59" spans="1:10">
      <c r="A59" t="str">
        <f>IF(申込一覧表!D63="","",申込一覧表!Z63)</f>
        <v/>
      </c>
      <c r="B59">
        <v>5</v>
      </c>
      <c r="C59" t="str">
        <f>申込一覧表!AF63</f>
        <v xml:space="preserve">  </v>
      </c>
      <c r="D59" t="str">
        <f>申込一覧表!AE63</f>
        <v xml:space="preserve"> </v>
      </c>
      <c r="E59" s="117">
        <f>申込一覧表!B63</f>
        <v>0</v>
      </c>
      <c r="F59" t="str">
        <f>申込一覧表!P63</f>
        <v/>
      </c>
      <c r="G59" t="str">
        <f>申込一覧表!AC63</f>
        <v/>
      </c>
      <c r="I59">
        <f>申込一覧表!AP63</f>
        <v>0</v>
      </c>
      <c r="J59" s="47" t="str">
        <f>申込書!$AB$4</f>
        <v/>
      </c>
    </row>
    <row r="60" spans="1:10">
      <c r="A60" t="str">
        <f>IF(申込一覧表!D64="","",申込一覧表!Z64)</f>
        <v/>
      </c>
      <c r="B60">
        <v>5</v>
      </c>
      <c r="C60" t="str">
        <f>申込一覧表!AF64</f>
        <v xml:space="preserve">  </v>
      </c>
      <c r="D60" t="str">
        <f>申込一覧表!AE64</f>
        <v xml:space="preserve"> </v>
      </c>
      <c r="E60" s="117">
        <f>申込一覧表!B64</f>
        <v>0</v>
      </c>
      <c r="F60" t="str">
        <f>申込一覧表!P64</f>
        <v/>
      </c>
      <c r="G60" t="str">
        <f>申込一覧表!AC64</f>
        <v/>
      </c>
      <c r="I60">
        <f>申込一覧表!AP64</f>
        <v>0</v>
      </c>
      <c r="J60" s="47" t="str">
        <f>申込書!$AB$4</f>
        <v/>
      </c>
    </row>
    <row r="61" spans="1:10">
      <c r="A61" t="str">
        <f>IF(申込一覧表!D65="","",申込一覧表!Z65)</f>
        <v/>
      </c>
      <c r="B61">
        <v>5</v>
      </c>
      <c r="C61" t="str">
        <f>申込一覧表!AF65</f>
        <v xml:space="preserve">  </v>
      </c>
      <c r="D61" t="str">
        <f>申込一覧表!AE65</f>
        <v xml:space="preserve"> </v>
      </c>
      <c r="E61" s="117">
        <f>申込一覧表!B65</f>
        <v>0</v>
      </c>
      <c r="F61" t="str">
        <f>申込一覧表!P65</f>
        <v/>
      </c>
      <c r="G61" t="str">
        <f>申込一覧表!AC65</f>
        <v/>
      </c>
      <c r="I61">
        <f>申込一覧表!AP65</f>
        <v>0</v>
      </c>
      <c r="J61" s="47" t="str">
        <f>申込書!$AB$4</f>
        <v/>
      </c>
    </row>
    <row r="62" spans="1:10">
      <c r="A62" t="str">
        <f>IF(申込一覧表!D66="","",申込一覧表!Z66)</f>
        <v/>
      </c>
      <c r="B62">
        <v>5</v>
      </c>
      <c r="C62" t="str">
        <f>申込一覧表!AF66</f>
        <v xml:space="preserve">  </v>
      </c>
      <c r="D62" t="str">
        <f>申込一覧表!AE66</f>
        <v xml:space="preserve"> </v>
      </c>
      <c r="E62" s="117">
        <f>申込一覧表!B66</f>
        <v>0</v>
      </c>
      <c r="F62" t="str">
        <f>申込一覧表!P66</f>
        <v/>
      </c>
      <c r="G62" t="str">
        <f>申込一覧表!AC66</f>
        <v/>
      </c>
      <c r="I62">
        <f>申込一覧表!AP66</f>
        <v>0</v>
      </c>
      <c r="J62" s="47" t="str">
        <f>申込書!$AB$4</f>
        <v/>
      </c>
    </row>
    <row r="63" spans="1:10">
      <c r="A63" t="str">
        <f>IF(申込一覧表!D67="","",申込一覧表!Z67)</f>
        <v/>
      </c>
      <c r="B63">
        <v>5</v>
      </c>
      <c r="C63" t="str">
        <f>申込一覧表!AF67</f>
        <v xml:space="preserve">  </v>
      </c>
      <c r="D63" t="str">
        <f>申込一覧表!AE67</f>
        <v xml:space="preserve"> </v>
      </c>
      <c r="E63" s="117">
        <f>申込一覧表!B67</f>
        <v>0</v>
      </c>
      <c r="F63" t="str">
        <f>申込一覧表!P67</f>
        <v/>
      </c>
      <c r="G63" t="str">
        <f>申込一覧表!AC67</f>
        <v/>
      </c>
      <c r="I63">
        <f>申込一覧表!AP67</f>
        <v>0</v>
      </c>
      <c r="J63" s="47" t="str">
        <f>申込書!$AB$4</f>
        <v/>
      </c>
    </row>
    <row r="64" spans="1:10">
      <c r="A64" t="str">
        <f>IF(申込一覧表!D68="","",申込一覧表!Z68)</f>
        <v/>
      </c>
      <c r="B64">
        <v>5</v>
      </c>
      <c r="C64" t="str">
        <f>申込一覧表!AF68</f>
        <v xml:space="preserve">  </v>
      </c>
      <c r="D64" t="str">
        <f>申込一覧表!AE68</f>
        <v xml:space="preserve"> </v>
      </c>
      <c r="E64" s="117">
        <f>申込一覧表!B68</f>
        <v>0</v>
      </c>
      <c r="F64" t="str">
        <f>申込一覧表!P68</f>
        <v/>
      </c>
      <c r="G64" t="str">
        <f>申込一覧表!AC68</f>
        <v/>
      </c>
      <c r="I64">
        <f>申込一覧表!AP68</f>
        <v>0</v>
      </c>
      <c r="J64" s="47" t="str">
        <f>申込書!$AB$4</f>
        <v/>
      </c>
    </row>
    <row r="65" spans="1:10">
      <c r="A65" t="str">
        <f>IF(申込一覧表!D69="","",申込一覧表!Z69)</f>
        <v/>
      </c>
      <c r="B65">
        <v>5</v>
      </c>
      <c r="C65" t="str">
        <f>申込一覧表!AF69</f>
        <v xml:space="preserve">  </v>
      </c>
      <c r="D65" t="str">
        <f>申込一覧表!AE69</f>
        <v xml:space="preserve"> </v>
      </c>
      <c r="E65" s="117">
        <f>申込一覧表!B69</f>
        <v>0</v>
      </c>
      <c r="F65" t="str">
        <f>申込一覧表!P69</f>
        <v/>
      </c>
      <c r="G65" t="str">
        <f>申込一覧表!AC69</f>
        <v/>
      </c>
      <c r="I65">
        <f>申込一覧表!AP69</f>
        <v>0</v>
      </c>
      <c r="J65" s="47" t="str">
        <f>申込書!$AB$4</f>
        <v/>
      </c>
    </row>
    <row r="66" spans="1:10">
      <c r="A66" t="str">
        <f>IF(申込一覧表!D70="","",申込一覧表!Z70)</f>
        <v/>
      </c>
      <c r="B66">
        <v>5</v>
      </c>
      <c r="C66" t="str">
        <f>申込一覧表!AF70</f>
        <v xml:space="preserve">  </v>
      </c>
      <c r="D66" t="str">
        <f>申込一覧表!AE70</f>
        <v xml:space="preserve"> </v>
      </c>
      <c r="E66" s="117">
        <f>申込一覧表!B70</f>
        <v>0</v>
      </c>
      <c r="F66" t="str">
        <f>申込一覧表!P70</f>
        <v/>
      </c>
      <c r="G66" t="str">
        <f>申込一覧表!AC70</f>
        <v/>
      </c>
      <c r="I66">
        <f>申込一覧表!AP70</f>
        <v>0</v>
      </c>
      <c r="J66" s="47" t="str">
        <f>申込書!$AB$4</f>
        <v/>
      </c>
    </row>
    <row r="67" spans="1:10">
      <c r="A67" t="str">
        <f>IF(申込一覧表!D71="","",申込一覧表!Z71)</f>
        <v/>
      </c>
      <c r="B67">
        <v>5</v>
      </c>
      <c r="C67" t="str">
        <f>申込一覧表!AF71</f>
        <v xml:space="preserve">  </v>
      </c>
      <c r="D67" t="str">
        <f>申込一覧表!AE71</f>
        <v xml:space="preserve"> </v>
      </c>
      <c r="E67" s="117">
        <f>申込一覧表!B71</f>
        <v>0</v>
      </c>
      <c r="F67" t="str">
        <f>申込一覧表!P71</f>
        <v/>
      </c>
      <c r="G67" t="str">
        <f>申込一覧表!AC71</f>
        <v/>
      </c>
      <c r="I67">
        <f>申込一覧表!AP71</f>
        <v>0</v>
      </c>
      <c r="J67" s="47" t="str">
        <f>申込書!$AB$4</f>
        <v/>
      </c>
    </row>
    <row r="68" spans="1:10">
      <c r="A68" t="str">
        <f>IF(申込一覧表!D72="","",申込一覧表!Z72)</f>
        <v/>
      </c>
      <c r="B68">
        <v>5</v>
      </c>
      <c r="C68" t="str">
        <f>申込一覧表!AF72</f>
        <v xml:space="preserve">  </v>
      </c>
      <c r="D68" t="str">
        <f>申込一覧表!AE72</f>
        <v xml:space="preserve"> </v>
      </c>
      <c r="E68" s="117">
        <f>申込一覧表!B72</f>
        <v>0</v>
      </c>
      <c r="F68" t="str">
        <f>申込一覧表!P72</f>
        <v/>
      </c>
      <c r="G68" t="str">
        <f>申込一覧表!AC72</f>
        <v/>
      </c>
      <c r="I68">
        <f>申込一覧表!AP72</f>
        <v>0</v>
      </c>
      <c r="J68" s="47" t="str">
        <f>申込書!$AB$4</f>
        <v/>
      </c>
    </row>
    <row r="69" spans="1:10">
      <c r="A69" t="str">
        <f>IF(申込一覧表!D73="","",申込一覧表!Z73)</f>
        <v/>
      </c>
      <c r="B69">
        <v>5</v>
      </c>
      <c r="C69" t="str">
        <f>申込一覧表!AF73</f>
        <v xml:space="preserve">  </v>
      </c>
      <c r="D69" t="str">
        <f>申込一覧表!AE73</f>
        <v xml:space="preserve"> </v>
      </c>
      <c r="E69" s="117">
        <f>申込一覧表!B73</f>
        <v>0</v>
      </c>
      <c r="F69" t="str">
        <f>申込一覧表!P73</f>
        <v/>
      </c>
      <c r="G69" t="str">
        <f>申込一覧表!AC73</f>
        <v/>
      </c>
      <c r="I69">
        <f>申込一覧表!AP73</f>
        <v>0</v>
      </c>
      <c r="J69" s="47" t="str">
        <f>申込書!$AB$4</f>
        <v/>
      </c>
    </row>
    <row r="70" spans="1:10">
      <c r="A70" t="str">
        <f>IF(申込一覧表!D74="","",申込一覧表!Z74)</f>
        <v/>
      </c>
      <c r="B70">
        <v>5</v>
      </c>
      <c r="C70" t="str">
        <f>申込一覧表!AF74</f>
        <v xml:space="preserve">  </v>
      </c>
      <c r="D70" t="str">
        <f>申込一覧表!AE74</f>
        <v xml:space="preserve"> </v>
      </c>
      <c r="E70" s="117">
        <f>申込一覧表!B74</f>
        <v>0</v>
      </c>
      <c r="F70" t="str">
        <f>申込一覧表!P74</f>
        <v/>
      </c>
      <c r="G70" t="str">
        <f>申込一覧表!AC74</f>
        <v/>
      </c>
      <c r="I70">
        <f>申込一覧表!AP74</f>
        <v>0</v>
      </c>
      <c r="J70" s="47" t="str">
        <f>申込書!$AB$4</f>
        <v/>
      </c>
    </row>
    <row r="71" spans="1:10">
      <c r="A71" t="str">
        <f>IF(申込一覧表!D75="","",申込一覧表!Z75)</f>
        <v/>
      </c>
      <c r="B71">
        <v>5</v>
      </c>
      <c r="C71" t="str">
        <f>申込一覧表!AF75</f>
        <v xml:space="preserve">  </v>
      </c>
      <c r="D71" t="str">
        <f>申込一覧表!AE75</f>
        <v xml:space="preserve"> </v>
      </c>
      <c r="E71" s="117">
        <f>申込一覧表!B75</f>
        <v>0</v>
      </c>
      <c r="F71" t="str">
        <f>申込一覧表!P75</f>
        <v/>
      </c>
      <c r="G71" t="str">
        <f>申込一覧表!AC75</f>
        <v/>
      </c>
      <c r="I71">
        <f>申込一覧表!AP75</f>
        <v>0</v>
      </c>
      <c r="J71" s="47" t="str">
        <f>申込書!$AB$4</f>
        <v/>
      </c>
    </row>
    <row r="72" spans="1:10">
      <c r="A72" t="str">
        <f>IF(申込一覧表!D76="","",申込一覧表!Z76)</f>
        <v/>
      </c>
      <c r="B72">
        <v>5</v>
      </c>
      <c r="C72" t="str">
        <f>申込一覧表!AF76</f>
        <v xml:space="preserve">  </v>
      </c>
      <c r="D72" t="str">
        <f>申込一覧表!AE76</f>
        <v xml:space="preserve"> </v>
      </c>
      <c r="E72" s="117">
        <f>申込一覧表!B76</f>
        <v>0</v>
      </c>
      <c r="F72" t="str">
        <f>申込一覧表!P76</f>
        <v/>
      </c>
      <c r="G72" t="str">
        <f>申込一覧表!AC76</f>
        <v/>
      </c>
      <c r="I72">
        <f>申込一覧表!AP76</f>
        <v>0</v>
      </c>
      <c r="J72" s="47" t="str">
        <f>申込書!$AB$4</f>
        <v/>
      </c>
    </row>
    <row r="73" spans="1:10">
      <c r="A73" t="str">
        <f>IF(申込一覧表!D77="","",申込一覧表!Z77)</f>
        <v/>
      </c>
      <c r="B73">
        <v>5</v>
      </c>
      <c r="C73" t="str">
        <f>申込一覧表!AF77</f>
        <v xml:space="preserve">  </v>
      </c>
      <c r="D73" t="str">
        <f>申込一覧表!AE77</f>
        <v xml:space="preserve"> </v>
      </c>
      <c r="E73" s="117">
        <f>申込一覧表!B77</f>
        <v>0</v>
      </c>
      <c r="F73" t="str">
        <f>申込一覧表!P77</f>
        <v/>
      </c>
      <c r="G73" t="str">
        <f>申込一覧表!AC77</f>
        <v/>
      </c>
      <c r="I73">
        <f>申込一覧表!AP77</f>
        <v>0</v>
      </c>
      <c r="J73" s="47" t="str">
        <f>申込書!$AB$4</f>
        <v/>
      </c>
    </row>
    <row r="74" spans="1:10">
      <c r="A74" t="str">
        <f>IF(申込一覧表!D78="","",申込一覧表!Z78)</f>
        <v/>
      </c>
      <c r="B74">
        <v>5</v>
      </c>
      <c r="C74" t="str">
        <f>申込一覧表!AF78</f>
        <v xml:space="preserve">  </v>
      </c>
      <c r="D74" t="str">
        <f>申込一覧表!AE78</f>
        <v xml:space="preserve"> </v>
      </c>
      <c r="E74" s="117">
        <f>申込一覧表!B78</f>
        <v>0</v>
      </c>
      <c r="F74" t="str">
        <f>申込一覧表!P78</f>
        <v/>
      </c>
      <c r="G74" t="str">
        <f>申込一覧表!AC78</f>
        <v/>
      </c>
      <c r="I74">
        <f>申込一覧表!AP78</f>
        <v>0</v>
      </c>
      <c r="J74" s="47" t="str">
        <f>申込書!$AB$4</f>
        <v/>
      </c>
    </row>
    <row r="75" spans="1:10">
      <c r="A75" t="str">
        <f>IF(申込一覧表!D79="","",申込一覧表!Z79)</f>
        <v/>
      </c>
      <c r="B75">
        <v>5</v>
      </c>
      <c r="C75" t="str">
        <f>申込一覧表!AF79</f>
        <v xml:space="preserve">  </v>
      </c>
      <c r="D75" t="str">
        <f>申込一覧表!AE79</f>
        <v xml:space="preserve"> </v>
      </c>
      <c r="E75" s="117">
        <f>申込一覧表!B79</f>
        <v>0</v>
      </c>
      <c r="F75" t="str">
        <f>申込一覧表!P79</f>
        <v/>
      </c>
      <c r="G75" t="str">
        <f>申込一覧表!AC79</f>
        <v/>
      </c>
      <c r="I75">
        <f>申込一覧表!AP79</f>
        <v>0</v>
      </c>
      <c r="J75" s="47" t="str">
        <f>申込書!$AB$4</f>
        <v/>
      </c>
    </row>
    <row r="76" spans="1:10">
      <c r="A76" t="str">
        <f>IF(申込一覧表!D80="","",申込一覧表!Z80)</f>
        <v/>
      </c>
      <c r="B76">
        <v>5</v>
      </c>
      <c r="C76" t="str">
        <f>申込一覧表!AF80</f>
        <v xml:space="preserve">  </v>
      </c>
      <c r="D76" t="str">
        <f>申込一覧表!AE80</f>
        <v xml:space="preserve"> </v>
      </c>
      <c r="E76" s="117">
        <f>申込一覧表!B80</f>
        <v>0</v>
      </c>
      <c r="F76" t="str">
        <f>申込一覧表!P80</f>
        <v/>
      </c>
      <c r="G76" t="str">
        <f>申込一覧表!AC80</f>
        <v/>
      </c>
      <c r="I76">
        <f>申込一覧表!AP80</f>
        <v>0</v>
      </c>
      <c r="J76" s="47" t="str">
        <f>申込書!$AB$4</f>
        <v/>
      </c>
    </row>
    <row r="77" spans="1:10">
      <c r="A77" t="str">
        <f>IF(申込一覧表!D81="","",申込一覧表!Z81)</f>
        <v/>
      </c>
      <c r="B77">
        <v>5</v>
      </c>
      <c r="C77" t="str">
        <f>申込一覧表!AF81</f>
        <v xml:space="preserve">  </v>
      </c>
      <c r="D77" t="str">
        <f>申込一覧表!AE81</f>
        <v xml:space="preserve"> </v>
      </c>
      <c r="E77" s="117">
        <f>申込一覧表!B81</f>
        <v>0</v>
      </c>
      <c r="F77" t="str">
        <f>申込一覧表!P81</f>
        <v/>
      </c>
      <c r="G77" t="str">
        <f>申込一覧表!AC81</f>
        <v/>
      </c>
      <c r="I77">
        <f>申込一覧表!AP81</f>
        <v>0</v>
      </c>
      <c r="J77" s="47" t="str">
        <f>申込書!$AB$4</f>
        <v/>
      </c>
    </row>
    <row r="78" spans="1:10">
      <c r="A78" t="str">
        <f>IF(申込一覧表!D82="","",申込一覧表!Z82)</f>
        <v/>
      </c>
      <c r="B78">
        <v>5</v>
      </c>
      <c r="C78" t="str">
        <f>申込一覧表!AF82</f>
        <v xml:space="preserve">  </v>
      </c>
      <c r="D78" t="str">
        <f>申込一覧表!AE82</f>
        <v xml:space="preserve"> </v>
      </c>
      <c r="E78" s="117">
        <f>申込一覧表!B82</f>
        <v>0</v>
      </c>
      <c r="F78" t="str">
        <f>申込一覧表!P82</f>
        <v/>
      </c>
      <c r="G78" t="str">
        <f>申込一覧表!AC82</f>
        <v/>
      </c>
      <c r="I78">
        <f>申込一覧表!AP82</f>
        <v>0</v>
      </c>
      <c r="J78" s="47" t="str">
        <f>申込書!$AB$4</f>
        <v/>
      </c>
    </row>
    <row r="79" spans="1:10">
      <c r="A79" t="str">
        <f>IF(申込一覧表!D83="","",申込一覧表!Z83)</f>
        <v/>
      </c>
      <c r="B79">
        <v>5</v>
      </c>
      <c r="C79" t="str">
        <f>申込一覧表!AF83</f>
        <v xml:space="preserve">  </v>
      </c>
      <c r="D79" t="str">
        <f>申込一覧表!AE83</f>
        <v xml:space="preserve"> </v>
      </c>
      <c r="E79" s="117">
        <f>申込一覧表!B83</f>
        <v>0</v>
      </c>
      <c r="F79" t="str">
        <f>申込一覧表!P83</f>
        <v/>
      </c>
      <c r="G79" t="str">
        <f>申込一覧表!AC83</f>
        <v/>
      </c>
      <c r="I79">
        <f>申込一覧表!AP83</f>
        <v>0</v>
      </c>
      <c r="J79" s="47" t="str">
        <f>申込書!$AB$4</f>
        <v/>
      </c>
    </row>
    <row r="80" spans="1:10">
      <c r="A80" t="str">
        <f>IF(申込一覧表!D84="","",申込一覧表!Z84)</f>
        <v/>
      </c>
      <c r="B80">
        <v>5</v>
      </c>
      <c r="C80" t="str">
        <f>申込一覧表!AF84</f>
        <v xml:space="preserve">  </v>
      </c>
      <c r="D80" t="str">
        <f>申込一覧表!AE84</f>
        <v xml:space="preserve"> </v>
      </c>
      <c r="E80" s="117">
        <f>申込一覧表!B84</f>
        <v>0</v>
      </c>
      <c r="F80" t="str">
        <f>申込一覧表!P84</f>
        <v/>
      </c>
      <c r="G80" t="str">
        <f>申込一覧表!AC84</f>
        <v/>
      </c>
      <c r="I80">
        <f>申込一覧表!AP84</f>
        <v>0</v>
      </c>
      <c r="J80" s="47" t="str">
        <f>申込書!$AB$4</f>
        <v/>
      </c>
    </row>
    <row r="81" spans="1:10">
      <c r="A81" t="str">
        <f>IF(申込一覧表!D85="","",申込一覧表!Z85)</f>
        <v/>
      </c>
      <c r="B81">
        <v>5</v>
      </c>
      <c r="C81" t="str">
        <f>申込一覧表!AF85</f>
        <v xml:space="preserve">  </v>
      </c>
      <c r="D81" t="str">
        <f>申込一覧表!AE85</f>
        <v xml:space="preserve"> </v>
      </c>
      <c r="E81" s="117">
        <f>申込一覧表!B85</f>
        <v>0</v>
      </c>
      <c r="F81" t="str">
        <f>申込一覧表!P85</f>
        <v/>
      </c>
      <c r="G81" t="str">
        <f>申込一覧表!AC85</f>
        <v/>
      </c>
      <c r="I81">
        <f>申込一覧表!AP85</f>
        <v>0</v>
      </c>
      <c r="J81" s="47" t="str">
        <f>申込書!$AB$4</f>
        <v/>
      </c>
    </row>
    <row r="82" spans="1:10">
      <c r="A82" t="str">
        <f>IF(申込一覧表!D86="","",申込一覧表!Z86)</f>
        <v/>
      </c>
      <c r="B82">
        <v>5</v>
      </c>
      <c r="C82" t="str">
        <f>申込一覧表!AF86</f>
        <v xml:space="preserve">  </v>
      </c>
      <c r="D82" t="str">
        <f>申込一覧表!AE86</f>
        <v xml:space="preserve"> </v>
      </c>
      <c r="E82" s="117">
        <f>申込一覧表!B86</f>
        <v>0</v>
      </c>
      <c r="F82" t="str">
        <f>申込一覧表!P86</f>
        <v/>
      </c>
      <c r="G82" t="str">
        <f>申込一覧表!AC86</f>
        <v/>
      </c>
      <c r="I82">
        <f>申込一覧表!AP86</f>
        <v>0</v>
      </c>
      <c r="J82" s="47" t="str">
        <f>申込書!$AB$4</f>
        <v/>
      </c>
    </row>
    <row r="83" spans="1:10">
      <c r="A83" s="118" t="str">
        <f>IF(申込一覧表!D87="","",申込一覧表!Z87)</f>
        <v/>
      </c>
      <c r="B83" s="118">
        <v>5</v>
      </c>
      <c r="C83" s="118" t="str">
        <f>申込一覧表!AF87</f>
        <v xml:space="preserve">  </v>
      </c>
      <c r="D83" s="118" t="str">
        <f>申込一覧表!AE87</f>
        <v xml:space="preserve"> </v>
      </c>
      <c r="E83" s="119">
        <f>申込一覧表!B87</f>
        <v>0</v>
      </c>
      <c r="F83" s="118" t="str">
        <f>申込一覧表!P87</f>
        <v/>
      </c>
      <c r="G83" s="118" t="str">
        <f>申込一覧表!AC87</f>
        <v/>
      </c>
      <c r="H83" s="118"/>
      <c r="I83" s="118">
        <f>申込一覧表!AP87</f>
        <v>0</v>
      </c>
      <c r="J83" s="123" t="str">
        <f>申込書!$AB$4</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29"/>
  <sheetViews>
    <sheetView workbookViewId="0">
      <pane ySplit="1" topLeftCell="A2" activePane="bottomLeft" state="frozen"/>
      <selection activeCell="I8" sqref="I8"/>
      <selection pane="bottomLeft" activeCell="I8" sqref="I8"/>
    </sheetView>
  </sheetViews>
  <sheetFormatPr defaultRowHeight="12"/>
  <cols>
    <col min="1" max="1" width="7.42578125" customWidth="1"/>
    <col min="2" max="2" width="7.28515625" customWidth="1"/>
    <col min="3" max="3" width="6.140625" customWidth="1"/>
    <col min="4" max="4" width="7.28515625" customWidth="1"/>
    <col min="6" max="6" width="5.5703125" customWidth="1"/>
    <col min="7" max="7" width="17.7109375" customWidth="1"/>
  </cols>
  <sheetData>
    <row r="1" spans="1:7">
      <c r="A1" t="s">
        <v>153</v>
      </c>
      <c r="B1" t="s">
        <v>161</v>
      </c>
      <c r="C1" t="s">
        <v>162</v>
      </c>
      <c r="D1" t="s">
        <v>156</v>
      </c>
      <c r="E1" t="s">
        <v>163</v>
      </c>
      <c r="F1" t="s">
        <v>154</v>
      </c>
      <c r="G1" t="s">
        <v>164</v>
      </c>
    </row>
    <row r="2" spans="1:7">
      <c r="A2" t="str">
        <f>IF(申込一覧表!H6="","",申込一覧表!Z6)</f>
        <v/>
      </c>
      <c r="B2" t="str">
        <f>IF(A2="","",申込一覧表!AH6)</f>
        <v/>
      </c>
      <c r="C2" t="str">
        <f>IF(A2="","",申込一覧表!AL6)</f>
        <v/>
      </c>
      <c r="D2" t="str">
        <f>申込一覧表!AC6</f>
        <v/>
      </c>
      <c r="E2">
        <v>0</v>
      </c>
      <c r="F2">
        <v>0</v>
      </c>
      <c r="G2" t="str">
        <f>申込一覧表!AQ6</f>
        <v>999:99.99</v>
      </c>
    </row>
    <row r="3" spans="1:7">
      <c r="A3" t="str">
        <f>IF(申込一覧表!H7="","",申込一覧表!Z7)</f>
        <v/>
      </c>
      <c r="B3" t="str">
        <f>IF(A3="","",申込一覧表!AH7)</f>
        <v/>
      </c>
      <c r="C3" t="str">
        <f>IF(A3="","",申込一覧表!AL7)</f>
        <v/>
      </c>
      <c r="D3" t="str">
        <f>申込一覧表!AC7</f>
        <v/>
      </c>
      <c r="E3">
        <v>0</v>
      </c>
      <c r="F3">
        <v>0</v>
      </c>
      <c r="G3" t="str">
        <f>申込一覧表!AQ7</f>
        <v>999:99.99</v>
      </c>
    </row>
    <row r="4" spans="1:7">
      <c r="A4" t="str">
        <f>IF(申込一覧表!H8="","",申込一覧表!Z8)</f>
        <v/>
      </c>
      <c r="B4" t="str">
        <f>IF(A4="","",申込一覧表!AH8)</f>
        <v/>
      </c>
      <c r="C4" t="str">
        <f>IF(A4="","",申込一覧表!AL8)</f>
        <v/>
      </c>
      <c r="D4" t="str">
        <f>申込一覧表!AC8</f>
        <v/>
      </c>
      <c r="E4">
        <v>0</v>
      </c>
      <c r="F4">
        <v>0</v>
      </c>
      <c r="G4" t="str">
        <f>申込一覧表!AQ8</f>
        <v>999:99.99</v>
      </c>
    </row>
    <row r="5" spans="1:7">
      <c r="A5" t="str">
        <f>IF(申込一覧表!H9="","",申込一覧表!Z9)</f>
        <v/>
      </c>
      <c r="B5" t="str">
        <f>IF(A5="","",申込一覧表!AH9)</f>
        <v/>
      </c>
      <c r="C5" t="str">
        <f>IF(A5="","",申込一覧表!AL9)</f>
        <v/>
      </c>
      <c r="D5" t="str">
        <f>申込一覧表!AC9</f>
        <v/>
      </c>
      <c r="E5">
        <v>0</v>
      </c>
      <c r="F5">
        <v>0</v>
      </c>
      <c r="G5" t="str">
        <f>申込一覧表!AQ9</f>
        <v>999:99.99</v>
      </c>
    </row>
    <row r="6" spans="1:7">
      <c r="A6" t="str">
        <f>IF(申込一覧表!H10="","",申込一覧表!Z10)</f>
        <v/>
      </c>
      <c r="B6" t="str">
        <f>IF(A6="","",申込一覧表!AH10)</f>
        <v/>
      </c>
      <c r="C6" t="str">
        <f>IF(A6="","",申込一覧表!AL10)</f>
        <v/>
      </c>
      <c r="D6" t="str">
        <f>申込一覧表!AC10</f>
        <v/>
      </c>
      <c r="E6">
        <v>0</v>
      </c>
      <c r="F6">
        <v>0</v>
      </c>
      <c r="G6" t="str">
        <f>申込一覧表!AQ10</f>
        <v>999:99.99</v>
      </c>
    </row>
    <row r="7" spans="1:7">
      <c r="A7" t="str">
        <f>IF(申込一覧表!H11="","",申込一覧表!Z11)</f>
        <v/>
      </c>
      <c r="B7" t="str">
        <f>IF(A7="","",申込一覧表!AH11)</f>
        <v/>
      </c>
      <c r="C7" t="str">
        <f>IF(A7="","",申込一覧表!AL11)</f>
        <v/>
      </c>
      <c r="D7" t="str">
        <f>申込一覧表!AC11</f>
        <v/>
      </c>
      <c r="E7">
        <v>0</v>
      </c>
      <c r="F7">
        <v>0</v>
      </c>
      <c r="G7" t="str">
        <f>申込一覧表!AQ11</f>
        <v>999:99.99</v>
      </c>
    </row>
    <row r="8" spans="1:7">
      <c r="A8" t="str">
        <f>IF(申込一覧表!H12="","",申込一覧表!Z12)</f>
        <v/>
      </c>
      <c r="B8" t="str">
        <f>IF(A8="","",申込一覧表!AH12)</f>
        <v/>
      </c>
      <c r="C8" t="str">
        <f>IF(A8="","",申込一覧表!AL12)</f>
        <v/>
      </c>
      <c r="D8" t="str">
        <f>申込一覧表!AC12</f>
        <v/>
      </c>
      <c r="E8">
        <v>0</v>
      </c>
      <c r="F8">
        <v>0</v>
      </c>
      <c r="G8" t="str">
        <f>申込一覧表!AQ12</f>
        <v>999:99.99</v>
      </c>
    </row>
    <row r="9" spans="1:7">
      <c r="A9" t="str">
        <f>IF(申込一覧表!H13="","",申込一覧表!Z13)</f>
        <v/>
      </c>
      <c r="B9" t="str">
        <f>IF(A9="","",申込一覧表!AH13)</f>
        <v/>
      </c>
      <c r="C9" t="str">
        <f>IF(A9="","",申込一覧表!AL13)</f>
        <v/>
      </c>
      <c r="D9" t="str">
        <f>申込一覧表!AC13</f>
        <v/>
      </c>
      <c r="E9">
        <v>0</v>
      </c>
      <c r="F9">
        <v>0</v>
      </c>
      <c r="G9" t="str">
        <f>申込一覧表!AQ13</f>
        <v>999:99.99</v>
      </c>
    </row>
    <row r="10" spans="1:7">
      <c r="A10" t="str">
        <f>IF(申込一覧表!H14="","",申込一覧表!Z14)</f>
        <v/>
      </c>
      <c r="B10" t="str">
        <f>IF(A10="","",申込一覧表!AH14)</f>
        <v/>
      </c>
      <c r="C10" t="str">
        <f>IF(A10="","",申込一覧表!AL14)</f>
        <v/>
      </c>
      <c r="D10" t="str">
        <f>申込一覧表!AC14</f>
        <v/>
      </c>
      <c r="E10">
        <v>0</v>
      </c>
      <c r="F10">
        <v>0</v>
      </c>
      <c r="G10" t="str">
        <f>申込一覧表!AQ14</f>
        <v>999:99.99</v>
      </c>
    </row>
    <row r="11" spans="1:7">
      <c r="A11" t="str">
        <f>IF(申込一覧表!H15="","",申込一覧表!Z15)</f>
        <v/>
      </c>
      <c r="B11" t="str">
        <f>IF(A11="","",申込一覧表!AH15)</f>
        <v/>
      </c>
      <c r="C11" t="str">
        <f>IF(A11="","",申込一覧表!AL15)</f>
        <v/>
      </c>
      <c r="D11" t="str">
        <f>申込一覧表!AC15</f>
        <v/>
      </c>
      <c r="E11">
        <v>0</v>
      </c>
      <c r="F11">
        <v>0</v>
      </c>
      <c r="G11" t="str">
        <f>申込一覧表!AQ15</f>
        <v>999:99.99</v>
      </c>
    </row>
    <row r="12" spans="1:7">
      <c r="A12" t="str">
        <f>IF(申込一覧表!H16="","",申込一覧表!Z16)</f>
        <v/>
      </c>
      <c r="B12" t="str">
        <f>IF(A12="","",申込一覧表!AH16)</f>
        <v/>
      </c>
      <c r="C12" t="str">
        <f>IF(A12="","",申込一覧表!AL16)</f>
        <v/>
      </c>
      <c r="D12" t="str">
        <f>申込一覧表!AC16</f>
        <v/>
      </c>
      <c r="E12">
        <v>0</v>
      </c>
      <c r="F12">
        <v>0</v>
      </c>
      <c r="G12" t="str">
        <f>申込一覧表!AQ16</f>
        <v>999:99.99</v>
      </c>
    </row>
    <row r="13" spans="1:7">
      <c r="A13" t="str">
        <f>IF(申込一覧表!H17="","",申込一覧表!Z17)</f>
        <v/>
      </c>
      <c r="B13" t="str">
        <f>IF(A13="","",申込一覧表!AH17)</f>
        <v/>
      </c>
      <c r="C13" t="str">
        <f>IF(A13="","",申込一覧表!AL17)</f>
        <v/>
      </c>
      <c r="D13" t="str">
        <f>申込一覧表!AC17</f>
        <v/>
      </c>
      <c r="E13">
        <v>0</v>
      </c>
      <c r="F13">
        <v>0</v>
      </c>
      <c r="G13" t="str">
        <f>申込一覧表!AQ17</f>
        <v>999:99.99</v>
      </c>
    </row>
    <row r="14" spans="1:7">
      <c r="A14" t="str">
        <f>IF(申込一覧表!H18="","",申込一覧表!Z18)</f>
        <v/>
      </c>
      <c r="B14" t="str">
        <f>IF(A14="","",申込一覧表!AH18)</f>
        <v/>
      </c>
      <c r="C14" t="str">
        <f>IF(A14="","",申込一覧表!AL18)</f>
        <v/>
      </c>
      <c r="D14" t="str">
        <f>申込一覧表!AC18</f>
        <v/>
      </c>
      <c r="E14">
        <v>0</v>
      </c>
      <c r="F14">
        <v>0</v>
      </c>
      <c r="G14" t="str">
        <f>申込一覧表!AQ18</f>
        <v>999:99.99</v>
      </c>
    </row>
    <row r="15" spans="1:7">
      <c r="A15" t="str">
        <f>IF(申込一覧表!H19="","",申込一覧表!Z19)</f>
        <v/>
      </c>
      <c r="B15" t="str">
        <f>IF(A15="","",申込一覧表!AH19)</f>
        <v/>
      </c>
      <c r="C15" t="str">
        <f>IF(A15="","",申込一覧表!AL19)</f>
        <v/>
      </c>
      <c r="D15" t="str">
        <f>申込一覧表!AC19</f>
        <v/>
      </c>
      <c r="E15">
        <v>0</v>
      </c>
      <c r="F15">
        <v>0</v>
      </c>
      <c r="G15" t="str">
        <f>申込一覧表!AQ19</f>
        <v>999:99.99</v>
      </c>
    </row>
    <row r="16" spans="1:7">
      <c r="A16" t="str">
        <f>IF(申込一覧表!H20="","",申込一覧表!Z20)</f>
        <v/>
      </c>
      <c r="B16" t="str">
        <f>IF(A16="","",申込一覧表!AH20)</f>
        <v/>
      </c>
      <c r="C16" t="str">
        <f>IF(A16="","",申込一覧表!AL20)</f>
        <v/>
      </c>
      <c r="D16" t="str">
        <f>申込一覧表!AC20</f>
        <v/>
      </c>
      <c r="E16">
        <v>0</v>
      </c>
      <c r="F16">
        <v>0</v>
      </c>
      <c r="G16" t="str">
        <f>申込一覧表!AQ20</f>
        <v>999:99.99</v>
      </c>
    </row>
    <row r="17" spans="1:7">
      <c r="A17" t="str">
        <f>IF(申込一覧表!H21="","",申込一覧表!Z21)</f>
        <v/>
      </c>
      <c r="B17" t="str">
        <f>IF(A17="","",申込一覧表!AH21)</f>
        <v/>
      </c>
      <c r="C17" t="str">
        <f>IF(A17="","",申込一覧表!AL21)</f>
        <v/>
      </c>
      <c r="D17" t="str">
        <f>申込一覧表!AC21</f>
        <v/>
      </c>
      <c r="E17">
        <v>0</v>
      </c>
      <c r="F17">
        <v>0</v>
      </c>
      <c r="G17" t="str">
        <f>申込一覧表!AQ21</f>
        <v>999:99.99</v>
      </c>
    </row>
    <row r="18" spans="1:7">
      <c r="A18" t="str">
        <f>IF(申込一覧表!H22="","",申込一覧表!Z22)</f>
        <v/>
      </c>
      <c r="B18" t="str">
        <f>IF(A18="","",申込一覧表!AH22)</f>
        <v/>
      </c>
      <c r="C18" t="str">
        <f>IF(A18="","",申込一覧表!AL22)</f>
        <v/>
      </c>
      <c r="D18" t="str">
        <f>申込一覧表!AC22</f>
        <v/>
      </c>
      <c r="E18">
        <v>0</v>
      </c>
      <c r="F18">
        <v>0</v>
      </c>
      <c r="G18" t="str">
        <f>申込一覧表!AQ22</f>
        <v>999:99.99</v>
      </c>
    </row>
    <row r="19" spans="1:7">
      <c r="A19" t="str">
        <f>IF(申込一覧表!H23="","",申込一覧表!Z23)</f>
        <v/>
      </c>
      <c r="B19" t="str">
        <f>IF(A19="","",申込一覧表!AH23)</f>
        <v/>
      </c>
      <c r="C19" t="str">
        <f>IF(A19="","",申込一覧表!AL23)</f>
        <v/>
      </c>
      <c r="D19" t="str">
        <f>申込一覧表!AC23</f>
        <v/>
      </c>
      <c r="E19">
        <v>0</v>
      </c>
      <c r="F19">
        <v>0</v>
      </c>
      <c r="G19" t="str">
        <f>申込一覧表!AQ23</f>
        <v>999:99.99</v>
      </c>
    </row>
    <row r="20" spans="1:7">
      <c r="A20" t="str">
        <f>IF(申込一覧表!H24="","",申込一覧表!Z24)</f>
        <v/>
      </c>
      <c r="B20" t="str">
        <f>IF(A20="","",申込一覧表!AH24)</f>
        <v/>
      </c>
      <c r="C20" t="str">
        <f>IF(A20="","",申込一覧表!AL24)</f>
        <v/>
      </c>
      <c r="D20" t="str">
        <f>申込一覧表!AC24</f>
        <v/>
      </c>
      <c r="E20">
        <v>0</v>
      </c>
      <c r="F20">
        <v>0</v>
      </c>
      <c r="G20" t="str">
        <f>申込一覧表!AQ24</f>
        <v>999:99.99</v>
      </c>
    </row>
    <row r="21" spans="1:7">
      <c r="A21" t="str">
        <f>IF(申込一覧表!H25="","",申込一覧表!Z25)</f>
        <v/>
      </c>
      <c r="B21" t="str">
        <f>IF(A21="","",申込一覧表!AH25)</f>
        <v/>
      </c>
      <c r="C21" t="str">
        <f>IF(A21="","",申込一覧表!AL25)</f>
        <v/>
      </c>
      <c r="D21" t="str">
        <f>申込一覧表!AC25</f>
        <v/>
      </c>
      <c r="E21">
        <v>0</v>
      </c>
      <c r="F21">
        <v>0</v>
      </c>
      <c r="G21" t="str">
        <f>申込一覧表!AQ25</f>
        <v>999:99.99</v>
      </c>
    </row>
    <row r="22" spans="1:7">
      <c r="A22" t="str">
        <f>IF(申込一覧表!H26="","",申込一覧表!Z26)</f>
        <v/>
      </c>
      <c r="B22" t="str">
        <f>IF(A22="","",申込一覧表!AH26)</f>
        <v/>
      </c>
      <c r="C22" t="str">
        <f>IF(A22="","",申込一覧表!AL26)</f>
        <v/>
      </c>
      <c r="D22" t="str">
        <f>申込一覧表!AC26</f>
        <v/>
      </c>
      <c r="E22">
        <v>0</v>
      </c>
      <c r="F22">
        <v>0</v>
      </c>
      <c r="G22" t="str">
        <f>申込一覧表!AQ26</f>
        <v>999:99.99</v>
      </c>
    </row>
    <row r="23" spans="1:7">
      <c r="A23" t="str">
        <f>IF(申込一覧表!H27="","",申込一覧表!Z27)</f>
        <v/>
      </c>
      <c r="B23" t="str">
        <f>IF(A23="","",申込一覧表!AH27)</f>
        <v/>
      </c>
      <c r="C23" t="str">
        <f>IF(A23="","",申込一覧表!AL27)</f>
        <v/>
      </c>
      <c r="D23" t="str">
        <f>申込一覧表!AC27</f>
        <v/>
      </c>
      <c r="E23">
        <v>0</v>
      </c>
      <c r="F23">
        <v>0</v>
      </c>
      <c r="G23" t="str">
        <f>申込一覧表!AQ27</f>
        <v>999:99.99</v>
      </c>
    </row>
    <row r="24" spans="1:7">
      <c r="A24" t="str">
        <f>IF(申込一覧表!H28="","",申込一覧表!Z28)</f>
        <v/>
      </c>
      <c r="B24" t="str">
        <f>IF(A24="","",申込一覧表!AH28)</f>
        <v/>
      </c>
      <c r="C24" t="str">
        <f>IF(A24="","",申込一覧表!AL28)</f>
        <v/>
      </c>
      <c r="D24" t="str">
        <f>申込一覧表!AC28</f>
        <v/>
      </c>
      <c r="E24">
        <v>0</v>
      </c>
      <c r="F24">
        <v>0</v>
      </c>
      <c r="G24" t="str">
        <f>申込一覧表!AQ28</f>
        <v>999:99.99</v>
      </c>
    </row>
    <row r="25" spans="1:7">
      <c r="A25" t="str">
        <f>IF(申込一覧表!H29="","",申込一覧表!Z29)</f>
        <v/>
      </c>
      <c r="B25" t="str">
        <f>IF(A25="","",申込一覧表!AH29)</f>
        <v/>
      </c>
      <c r="C25" t="str">
        <f>IF(A25="","",申込一覧表!AL29)</f>
        <v/>
      </c>
      <c r="D25" t="str">
        <f>申込一覧表!AC29</f>
        <v/>
      </c>
      <c r="E25">
        <v>0</v>
      </c>
      <c r="F25">
        <v>0</v>
      </c>
      <c r="G25" t="str">
        <f>申込一覧表!AQ29</f>
        <v>999:99.99</v>
      </c>
    </row>
    <row r="26" spans="1:7">
      <c r="A26" t="str">
        <f>IF(申込一覧表!H30="","",申込一覧表!Z30)</f>
        <v/>
      </c>
      <c r="B26" t="str">
        <f>IF(A26="","",申込一覧表!AH30)</f>
        <v/>
      </c>
      <c r="C26" t="str">
        <f>IF(A26="","",申込一覧表!AL30)</f>
        <v/>
      </c>
      <c r="D26" t="str">
        <f>申込一覧表!AC30</f>
        <v/>
      </c>
      <c r="E26">
        <v>0</v>
      </c>
      <c r="F26">
        <v>0</v>
      </c>
      <c r="G26" t="str">
        <f>申込一覧表!AQ30</f>
        <v>999:99.99</v>
      </c>
    </row>
    <row r="27" spans="1:7">
      <c r="A27" t="str">
        <f>IF(申込一覧表!H31="","",申込一覧表!Z31)</f>
        <v/>
      </c>
      <c r="B27" t="str">
        <f>IF(A27="","",申込一覧表!AH31)</f>
        <v/>
      </c>
      <c r="C27" t="str">
        <f>IF(A27="","",申込一覧表!AL31)</f>
        <v/>
      </c>
      <c r="D27" t="str">
        <f>申込一覧表!AC31</f>
        <v/>
      </c>
      <c r="E27">
        <v>0</v>
      </c>
      <c r="F27">
        <v>0</v>
      </c>
      <c r="G27" t="str">
        <f>申込一覧表!AQ31</f>
        <v>999:99.99</v>
      </c>
    </row>
    <row r="28" spans="1:7">
      <c r="A28" t="str">
        <f>IF(申込一覧表!H32="","",申込一覧表!Z32)</f>
        <v/>
      </c>
      <c r="B28" t="str">
        <f>IF(A28="","",申込一覧表!AH32)</f>
        <v/>
      </c>
      <c r="C28" t="str">
        <f>IF(A28="","",申込一覧表!AL32)</f>
        <v/>
      </c>
      <c r="D28" t="str">
        <f>申込一覧表!AC32</f>
        <v/>
      </c>
      <c r="E28">
        <v>0</v>
      </c>
      <c r="F28">
        <v>0</v>
      </c>
      <c r="G28" t="str">
        <f>申込一覧表!AQ32</f>
        <v>999:99.99</v>
      </c>
    </row>
    <row r="29" spans="1:7">
      <c r="A29" t="str">
        <f>IF(申込一覧表!H33="","",申込一覧表!Z33)</f>
        <v/>
      </c>
      <c r="B29" t="str">
        <f>IF(A29="","",申込一覧表!AH33)</f>
        <v/>
      </c>
      <c r="C29" t="str">
        <f>IF(A29="","",申込一覧表!AL33)</f>
        <v/>
      </c>
      <c r="D29" t="str">
        <f>申込一覧表!AC33</f>
        <v/>
      </c>
      <c r="E29">
        <v>0</v>
      </c>
      <c r="F29">
        <v>0</v>
      </c>
      <c r="G29" t="str">
        <f>申込一覧表!AQ33</f>
        <v>999:99.99</v>
      </c>
    </row>
    <row r="30" spans="1:7">
      <c r="A30" t="str">
        <f>IF(申込一覧表!H34="","",申込一覧表!Z34)</f>
        <v/>
      </c>
      <c r="B30" t="str">
        <f>IF(A30="","",申込一覧表!AH34)</f>
        <v/>
      </c>
      <c r="C30" t="str">
        <f>IF(A30="","",申込一覧表!AL34)</f>
        <v/>
      </c>
      <c r="D30" t="str">
        <f>申込一覧表!AC34</f>
        <v/>
      </c>
      <c r="E30">
        <v>0</v>
      </c>
      <c r="F30">
        <v>0</v>
      </c>
      <c r="G30" t="str">
        <f>申込一覧表!AQ34</f>
        <v>999:99.99</v>
      </c>
    </row>
    <row r="31" spans="1:7">
      <c r="A31" t="str">
        <f>IF(申込一覧表!H35="","",申込一覧表!Z35)</f>
        <v/>
      </c>
      <c r="B31" t="str">
        <f>IF(A31="","",申込一覧表!AH35)</f>
        <v/>
      </c>
      <c r="C31" t="str">
        <f>IF(A31="","",申込一覧表!AL35)</f>
        <v/>
      </c>
      <c r="D31" t="str">
        <f>申込一覧表!AC35</f>
        <v/>
      </c>
      <c r="E31">
        <v>0</v>
      </c>
      <c r="F31">
        <v>0</v>
      </c>
      <c r="G31" t="str">
        <f>申込一覧表!AQ35</f>
        <v>999:99.99</v>
      </c>
    </row>
    <row r="32" spans="1:7">
      <c r="A32" t="str">
        <f>IF(申込一覧表!H36="","",申込一覧表!Z36)</f>
        <v/>
      </c>
      <c r="B32" t="str">
        <f>IF(A32="","",申込一覧表!AH36)</f>
        <v/>
      </c>
      <c r="C32" t="str">
        <f>IF(A32="","",申込一覧表!AL36)</f>
        <v/>
      </c>
      <c r="D32" t="str">
        <f>申込一覧表!AC36</f>
        <v/>
      </c>
      <c r="E32">
        <v>0</v>
      </c>
      <c r="F32">
        <v>0</v>
      </c>
      <c r="G32" t="str">
        <f>申込一覧表!AQ36</f>
        <v>999:99.99</v>
      </c>
    </row>
    <row r="33" spans="1:7">
      <c r="A33" t="str">
        <f>IF(申込一覧表!H37="","",申込一覧表!Z37)</f>
        <v/>
      </c>
      <c r="B33" t="str">
        <f>IF(A33="","",申込一覧表!AH37)</f>
        <v/>
      </c>
      <c r="C33" t="str">
        <f>IF(A33="","",申込一覧表!AL37)</f>
        <v/>
      </c>
      <c r="D33" t="str">
        <f>申込一覧表!AC37</f>
        <v/>
      </c>
      <c r="E33">
        <v>0</v>
      </c>
      <c r="F33">
        <v>0</v>
      </c>
      <c r="G33" t="str">
        <f>申込一覧表!AQ37</f>
        <v>999:99.99</v>
      </c>
    </row>
    <row r="34" spans="1:7">
      <c r="A34" t="str">
        <f>IF(申込一覧表!H38="","",申込一覧表!Z38)</f>
        <v/>
      </c>
      <c r="B34" t="str">
        <f>IF(A34="","",申込一覧表!AH38)</f>
        <v/>
      </c>
      <c r="C34" t="str">
        <f>IF(A34="","",申込一覧表!AL38)</f>
        <v/>
      </c>
      <c r="D34" t="str">
        <f>申込一覧表!AC38</f>
        <v/>
      </c>
      <c r="E34">
        <v>0</v>
      </c>
      <c r="F34">
        <v>0</v>
      </c>
      <c r="G34" t="str">
        <f>申込一覧表!AQ38</f>
        <v>999:99.99</v>
      </c>
    </row>
    <row r="35" spans="1:7">
      <c r="A35" t="str">
        <f>IF(申込一覧表!H39="","",申込一覧表!Z39)</f>
        <v/>
      </c>
      <c r="B35" t="str">
        <f>IF(A35="","",申込一覧表!AH39)</f>
        <v/>
      </c>
      <c r="C35" t="str">
        <f>IF(A35="","",申込一覧表!AL39)</f>
        <v/>
      </c>
      <c r="D35" t="str">
        <f>申込一覧表!AC39</f>
        <v/>
      </c>
      <c r="E35">
        <v>0</v>
      </c>
      <c r="F35">
        <v>0</v>
      </c>
      <c r="G35" t="str">
        <f>申込一覧表!AQ39</f>
        <v>999:99.99</v>
      </c>
    </row>
    <row r="36" spans="1:7">
      <c r="A36" t="str">
        <f>IF(申込一覧表!H40="","",申込一覧表!Z40)</f>
        <v/>
      </c>
      <c r="B36" t="str">
        <f>IF(A36="","",申込一覧表!AH40)</f>
        <v/>
      </c>
      <c r="C36" t="str">
        <f>IF(A36="","",申込一覧表!AL40)</f>
        <v/>
      </c>
      <c r="D36" t="str">
        <f>申込一覧表!AC40</f>
        <v/>
      </c>
      <c r="E36">
        <v>0</v>
      </c>
      <c r="F36">
        <v>0</v>
      </c>
      <c r="G36" t="str">
        <f>申込一覧表!AQ40</f>
        <v>999:99.99</v>
      </c>
    </row>
    <row r="37" spans="1:7">
      <c r="A37" t="str">
        <f>IF(申込一覧表!H41="","",申込一覧表!Z41)</f>
        <v/>
      </c>
      <c r="B37" t="str">
        <f>IF(A37="","",申込一覧表!AH41)</f>
        <v/>
      </c>
      <c r="C37" t="str">
        <f>IF(A37="","",申込一覧表!AL41)</f>
        <v/>
      </c>
      <c r="D37" t="str">
        <f>申込一覧表!AC41</f>
        <v/>
      </c>
      <c r="E37">
        <v>0</v>
      </c>
      <c r="F37">
        <v>0</v>
      </c>
      <c r="G37" t="str">
        <f>申込一覧表!AQ41</f>
        <v>999:99.99</v>
      </c>
    </row>
    <row r="38" spans="1:7">
      <c r="A38" t="str">
        <f>IF(申込一覧表!H42="","",申込一覧表!Z42)</f>
        <v/>
      </c>
      <c r="B38" t="str">
        <f>IF(A38="","",申込一覧表!AH42)</f>
        <v/>
      </c>
      <c r="C38" t="str">
        <f>IF(A38="","",申込一覧表!AL42)</f>
        <v/>
      </c>
      <c r="D38" t="str">
        <f>申込一覧表!AC42</f>
        <v/>
      </c>
      <c r="E38">
        <v>0</v>
      </c>
      <c r="F38">
        <v>0</v>
      </c>
      <c r="G38" t="str">
        <f>申込一覧表!AQ42</f>
        <v>999:99.99</v>
      </c>
    </row>
    <row r="39" spans="1:7">
      <c r="A39" t="str">
        <f>IF(申込一覧表!H43="","",申込一覧表!Z43)</f>
        <v/>
      </c>
      <c r="B39" t="str">
        <f>IF(A39="","",申込一覧表!AH43)</f>
        <v/>
      </c>
      <c r="C39" t="str">
        <f>IF(A39="","",申込一覧表!AL43)</f>
        <v/>
      </c>
      <c r="D39" t="str">
        <f>申込一覧表!AC43</f>
        <v/>
      </c>
      <c r="E39">
        <v>0</v>
      </c>
      <c r="F39">
        <v>0</v>
      </c>
      <c r="G39" t="str">
        <f>申込一覧表!AQ43</f>
        <v>999:99.99</v>
      </c>
    </row>
    <row r="40" spans="1:7">
      <c r="A40" t="str">
        <f>IF(申込一覧表!H44="","",申込一覧表!Z44)</f>
        <v/>
      </c>
      <c r="B40" t="str">
        <f>IF(A40="","",申込一覧表!AH44)</f>
        <v/>
      </c>
      <c r="C40" t="str">
        <f>IF(A40="","",申込一覧表!AL44)</f>
        <v/>
      </c>
      <c r="D40" t="str">
        <f>申込一覧表!AC44</f>
        <v/>
      </c>
      <c r="E40">
        <v>0</v>
      </c>
      <c r="F40">
        <v>0</v>
      </c>
      <c r="G40" t="str">
        <f>申込一覧表!AQ44</f>
        <v>999:99.99</v>
      </c>
    </row>
    <row r="41" spans="1:7">
      <c r="A41" s="118" t="str">
        <f>IF(申込一覧表!H45="","",申込一覧表!Z45)</f>
        <v/>
      </c>
      <c r="B41" s="118" t="str">
        <f>IF(A41="","",申込一覧表!AH45)</f>
        <v/>
      </c>
      <c r="C41" s="118" t="str">
        <f>IF(A41="","",申込一覧表!AL45)</f>
        <v/>
      </c>
      <c r="D41" s="118" t="str">
        <f>申込一覧表!AC45</f>
        <v/>
      </c>
      <c r="E41" s="118">
        <v>0</v>
      </c>
      <c r="F41" s="118">
        <v>0</v>
      </c>
      <c r="G41" s="118" t="str">
        <f>申込一覧表!AQ45</f>
        <v>999:99.99</v>
      </c>
    </row>
    <row r="43" spans="1:7">
      <c r="A43" s="118"/>
      <c r="B43" s="118"/>
      <c r="C43" s="118"/>
      <c r="D43" s="118"/>
      <c r="E43" s="118"/>
      <c r="F43" s="118"/>
      <c r="G43" s="118"/>
    </row>
    <row r="44" spans="1:7">
      <c r="A44" t="str">
        <f>IF(申込一覧表!H48="","",申込一覧表!Z48)</f>
        <v/>
      </c>
      <c r="B44" s="26" t="str">
        <f>IF(A44="","",申込一覧表!AH48)</f>
        <v/>
      </c>
      <c r="C44" s="26" t="str">
        <f>IF(A44="","",申込一覧表!AL48)</f>
        <v/>
      </c>
      <c r="D44" s="26" t="str">
        <f>申込一覧表!AC48</f>
        <v/>
      </c>
      <c r="E44">
        <v>0</v>
      </c>
      <c r="F44">
        <v>5</v>
      </c>
      <c r="G44" s="26" t="str">
        <f>申込一覧表!AQ48</f>
        <v>999:99.99</v>
      </c>
    </row>
    <row r="45" spans="1:7">
      <c r="A45" t="str">
        <f>IF(申込一覧表!H49="","",申込一覧表!Z49)</f>
        <v/>
      </c>
      <c r="B45" t="str">
        <f>IF(A45="","",申込一覧表!AH49)</f>
        <v/>
      </c>
      <c r="C45" t="str">
        <f>IF(A45="","",申込一覧表!AL49)</f>
        <v/>
      </c>
      <c r="D45" t="str">
        <f>申込一覧表!AC49</f>
        <v/>
      </c>
      <c r="E45">
        <v>0</v>
      </c>
      <c r="F45">
        <v>5</v>
      </c>
      <c r="G45" t="str">
        <f>申込一覧表!AQ49</f>
        <v>999:99.99</v>
      </c>
    </row>
    <row r="46" spans="1:7">
      <c r="A46" t="str">
        <f>IF(申込一覧表!H50="","",申込一覧表!Z50)</f>
        <v/>
      </c>
      <c r="B46" t="str">
        <f>IF(A46="","",申込一覧表!AH50)</f>
        <v/>
      </c>
      <c r="C46" t="str">
        <f>IF(A46="","",申込一覧表!AL50)</f>
        <v/>
      </c>
      <c r="D46" t="str">
        <f>申込一覧表!AC50</f>
        <v/>
      </c>
      <c r="E46">
        <v>0</v>
      </c>
      <c r="F46">
        <v>5</v>
      </c>
      <c r="G46" t="str">
        <f>申込一覧表!AQ50</f>
        <v>999:99.99</v>
      </c>
    </row>
    <row r="47" spans="1:7">
      <c r="A47" t="str">
        <f>IF(申込一覧表!H51="","",申込一覧表!Z51)</f>
        <v/>
      </c>
      <c r="B47" t="str">
        <f>IF(A47="","",申込一覧表!AH51)</f>
        <v/>
      </c>
      <c r="C47" t="str">
        <f>IF(A47="","",申込一覧表!AL51)</f>
        <v/>
      </c>
      <c r="D47" t="str">
        <f>申込一覧表!AC51</f>
        <v/>
      </c>
      <c r="E47">
        <v>0</v>
      </c>
      <c r="F47">
        <v>5</v>
      </c>
      <c r="G47" t="str">
        <f>申込一覧表!AQ51</f>
        <v>999:99.99</v>
      </c>
    </row>
    <row r="48" spans="1:7">
      <c r="A48" t="str">
        <f>IF(申込一覧表!H52="","",申込一覧表!Z52)</f>
        <v/>
      </c>
      <c r="B48" t="str">
        <f>IF(A48="","",申込一覧表!AH52)</f>
        <v/>
      </c>
      <c r="C48" t="str">
        <f>IF(A48="","",申込一覧表!AL52)</f>
        <v/>
      </c>
      <c r="D48" t="str">
        <f>申込一覧表!AC52</f>
        <v/>
      </c>
      <c r="E48">
        <v>0</v>
      </c>
      <c r="F48">
        <v>5</v>
      </c>
      <c r="G48" t="str">
        <f>申込一覧表!AQ52</f>
        <v>999:99.99</v>
      </c>
    </row>
    <row r="49" spans="1:7">
      <c r="A49" t="str">
        <f>IF(申込一覧表!H53="","",申込一覧表!Z53)</f>
        <v/>
      </c>
      <c r="B49" t="str">
        <f>IF(A49="","",申込一覧表!AH53)</f>
        <v/>
      </c>
      <c r="C49" t="str">
        <f>IF(A49="","",申込一覧表!AL53)</f>
        <v/>
      </c>
      <c r="D49" t="str">
        <f>申込一覧表!AC53</f>
        <v/>
      </c>
      <c r="E49">
        <v>0</v>
      </c>
      <c r="F49">
        <v>5</v>
      </c>
      <c r="G49" t="str">
        <f>申込一覧表!AQ53</f>
        <v>999:99.99</v>
      </c>
    </row>
    <row r="50" spans="1:7">
      <c r="A50" t="str">
        <f>IF(申込一覧表!H54="","",申込一覧表!Z54)</f>
        <v/>
      </c>
      <c r="B50" t="str">
        <f>IF(A50="","",申込一覧表!AH54)</f>
        <v/>
      </c>
      <c r="C50" t="str">
        <f>IF(A50="","",申込一覧表!AL54)</f>
        <v/>
      </c>
      <c r="D50" t="str">
        <f>申込一覧表!AC54</f>
        <v/>
      </c>
      <c r="E50">
        <v>0</v>
      </c>
      <c r="F50">
        <v>5</v>
      </c>
      <c r="G50" t="str">
        <f>申込一覧表!AQ54</f>
        <v>999:99.99</v>
      </c>
    </row>
    <row r="51" spans="1:7">
      <c r="A51" t="str">
        <f>IF(申込一覧表!H55="","",申込一覧表!Z55)</f>
        <v/>
      </c>
      <c r="B51" t="str">
        <f>IF(A51="","",申込一覧表!AH55)</f>
        <v/>
      </c>
      <c r="C51" t="str">
        <f>IF(A51="","",申込一覧表!AL55)</f>
        <v/>
      </c>
      <c r="D51" t="str">
        <f>申込一覧表!AC55</f>
        <v/>
      </c>
      <c r="E51">
        <v>0</v>
      </c>
      <c r="F51">
        <v>5</v>
      </c>
      <c r="G51" t="str">
        <f>申込一覧表!AQ55</f>
        <v>999:99.99</v>
      </c>
    </row>
    <row r="52" spans="1:7">
      <c r="A52" t="str">
        <f>IF(申込一覧表!H56="","",申込一覧表!Z56)</f>
        <v/>
      </c>
      <c r="B52" t="str">
        <f>IF(A52="","",申込一覧表!AH56)</f>
        <v/>
      </c>
      <c r="C52" t="str">
        <f>IF(A52="","",申込一覧表!AL56)</f>
        <v/>
      </c>
      <c r="D52" t="str">
        <f>申込一覧表!AC56</f>
        <v/>
      </c>
      <c r="E52">
        <v>0</v>
      </c>
      <c r="F52">
        <v>5</v>
      </c>
      <c r="G52" t="str">
        <f>申込一覧表!AQ56</f>
        <v>999:99.99</v>
      </c>
    </row>
    <row r="53" spans="1:7">
      <c r="A53" t="str">
        <f>IF(申込一覧表!H57="","",申込一覧表!Z57)</f>
        <v/>
      </c>
      <c r="B53" t="str">
        <f>IF(A53="","",申込一覧表!AH57)</f>
        <v/>
      </c>
      <c r="C53" t="str">
        <f>IF(A53="","",申込一覧表!AL57)</f>
        <v/>
      </c>
      <c r="D53" t="str">
        <f>申込一覧表!AC57</f>
        <v/>
      </c>
      <c r="E53">
        <v>0</v>
      </c>
      <c r="F53">
        <v>5</v>
      </c>
      <c r="G53" t="str">
        <f>申込一覧表!AQ57</f>
        <v>999:99.99</v>
      </c>
    </row>
    <row r="54" spans="1:7">
      <c r="A54" t="str">
        <f>IF(申込一覧表!H58="","",申込一覧表!Z58)</f>
        <v/>
      </c>
      <c r="B54" t="str">
        <f>IF(A54="","",申込一覧表!AH58)</f>
        <v/>
      </c>
      <c r="C54" t="str">
        <f>IF(A54="","",申込一覧表!AL58)</f>
        <v/>
      </c>
      <c r="D54" t="str">
        <f>申込一覧表!AC58</f>
        <v/>
      </c>
      <c r="E54">
        <v>0</v>
      </c>
      <c r="F54">
        <v>5</v>
      </c>
      <c r="G54" t="str">
        <f>申込一覧表!AQ58</f>
        <v>999:99.99</v>
      </c>
    </row>
    <row r="55" spans="1:7">
      <c r="A55" t="str">
        <f>IF(申込一覧表!H59="","",申込一覧表!Z59)</f>
        <v/>
      </c>
      <c r="B55" t="str">
        <f>IF(A55="","",申込一覧表!AH59)</f>
        <v/>
      </c>
      <c r="C55" t="str">
        <f>IF(A55="","",申込一覧表!AL59)</f>
        <v/>
      </c>
      <c r="D55" t="str">
        <f>申込一覧表!AC59</f>
        <v/>
      </c>
      <c r="E55">
        <v>0</v>
      </c>
      <c r="F55">
        <v>5</v>
      </c>
      <c r="G55" t="str">
        <f>申込一覧表!AQ59</f>
        <v>999:99.99</v>
      </c>
    </row>
    <row r="56" spans="1:7">
      <c r="A56" t="str">
        <f>IF(申込一覧表!H60="","",申込一覧表!Z60)</f>
        <v/>
      </c>
      <c r="B56" t="str">
        <f>IF(A56="","",申込一覧表!AH60)</f>
        <v/>
      </c>
      <c r="C56" t="str">
        <f>IF(A56="","",申込一覧表!AL60)</f>
        <v/>
      </c>
      <c r="D56" t="str">
        <f>申込一覧表!AC60</f>
        <v/>
      </c>
      <c r="E56">
        <v>0</v>
      </c>
      <c r="F56">
        <v>5</v>
      </c>
      <c r="G56" t="str">
        <f>申込一覧表!AQ60</f>
        <v>999:99.99</v>
      </c>
    </row>
    <row r="57" spans="1:7">
      <c r="A57" t="str">
        <f>IF(申込一覧表!H61="","",申込一覧表!Z61)</f>
        <v/>
      </c>
      <c r="B57" t="str">
        <f>IF(A57="","",申込一覧表!AH61)</f>
        <v/>
      </c>
      <c r="C57" t="str">
        <f>IF(A57="","",申込一覧表!AL61)</f>
        <v/>
      </c>
      <c r="D57" t="str">
        <f>申込一覧表!AC61</f>
        <v/>
      </c>
      <c r="E57">
        <v>0</v>
      </c>
      <c r="F57">
        <v>5</v>
      </c>
      <c r="G57" t="str">
        <f>申込一覧表!AQ61</f>
        <v>999:99.99</v>
      </c>
    </row>
    <row r="58" spans="1:7">
      <c r="A58" t="str">
        <f>IF(申込一覧表!H62="","",申込一覧表!Z62)</f>
        <v/>
      </c>
      <c r="B58" t="str">
        <f>IF(A58="","",申込一覧表!AH62)</f>
        <v/>
      </c>
      <c r="C58" t="str">
        <f>IF(A58="","",申込一覧表!AL62)</f>
        <v/>
      </c>
      <c r="D58" t="str">
        <f>申込一覧表!AC62</f>
        <v/>
      </c>
      <c r="E58">
        <v>0</v>
      </c>
      <c r="F58">
        <v>5</v>
      </c>
      <c r="G58" t="str">
        <f>申込一覧表!AQ62</f>
        <v>999:99.99</v>
      </c>
    </row>
    <row r="59" spans="1:7">
      <c r="A59" t="str">
        <f>IF(申込一覧表!H63="","",申込一覧表!Z63)</f>
        <v/>
      </c>
      <c r="B59" t="str">
        <f>IF(A59="","",申込一覧表!AH63)</f>
        <v/>
      </c>
      <c r="C59" t="str">
        <f>IF(A59="","",申込一覧表!AL63)</f>
        <v/>
      </c>
      <c r="D59" t="str">
        <f>申込一覧表!AC63</f>
        <v/>
      </c>
      <c r="E59">
        <v>0</v>
      </c>
      <c r="F59">
        <v>5</v>
      </c>
      <c r="G59" t="str">
        <f>申込一覧表!AQ63</f>
        <v>999:99.99</v>
      </c>
    </row>
    <row r="60" spans="1:7">
      <c r="A60" t="str">
        <f>IF(申込一覧表!H64="","",申込一覧表!Z64)</f>
        <v/>
      </c>
      <c r="B60" t="str">
        <f>IF(A60="","",申込一覧表!AH64)</f>
        <v/>
      </c>
      <c r="C60" t="str">
        <f>IF(A60="","",申込一覧表!AL64)</f>
        <v/>
      </c>
      <c r="D60" t="str">
        <f>申込一覧表!AC64</f>
        <v/>
      </c>
      <c r="E60">
        <v>0</v>
      </c>
      <c r="F60">
        <v>5</v>
      </c>
      <c r="G60" t="str">
        <f>申込一覧表!AQ64</f>
        <v>999:99.99</v>
      </c>
    </row>
    <row r="61" spans="1:7">
      <c r="A61" t="str">
        <f>IF(申込一覧表!H65="","",申込一覧表!Z65)</f>
        <v/>
      </c>
      <c r="B61" t="str">
        <f>IF(A61="","",申込一覧表!AH65)</f>
        <v/>
      </c>
      <c r="C61" t="str">
        <f>IF(A61="","",申込一覧表!AL65)</f>
        <v/>
      </c>
      <c r="D61" t="str">
        <f>申込一覧表!AC65</f>
        <v/>
      </c>
      <c r="E61">
        <v>0</v>
      </c>
      <c r="F61">
        <v>5</v>
      </c>
      <c r="G61" t="str">
        <f>申込一覧表!AQ65</f>
        <v>999:99.99</v>
      </c>
    </row>
    <row r="62" spans="1:7">
      <c r="A62" t="str">
        <f>IF(申込一覧表!H66="","",申込一覧表!Z66)</f>
        <v/>
      </c>
      <c r="B62" t="str">
        <f>IF(A62="","",申込一覧表!AH66)</f>
        <v/>
      </c>
      <c r="C62" t="str">
        <f>IF(A62="","",申込一覧表!AL66)</f>
        <v/>
      </c>
      <c r="D62" t="str">
        <f>申込一覧表!AC66</f>
        <v/>
      </c>
      <c r="E62">
        <v>0</v>
      </c>
      <c r="F62">
        <v>5</v>
      </c>
      <c r="G62" t="str">
        <f>申込一覧表!AQ66</f>
        <v>999:99.99</v>
      </c>
    </row>
    <row r="63" spans="1:7">
      <c r="A63" t="str">
        <f>IF(申込一覧表!H67="","",申込一覧表!Z67)</f>
        <v/>
      </c>
      <c r="B63" t="str">
        <f>IF(A63="","",申込一覧表!AH67)</f>
        <v/>
      </c>
      <c r="C63" t="str">
        <f>IF(A63="","",申込一覧表!AL67)</f>
        <v/>
      </c>
      <c r="D63" t="str">
        <f>申込一覧表!AC67</f>
        <v/>
      </c>
      <c r="E63">
        <v>0</v>
      </c>
      <c r="F63">
        <v>5</v>
      </c>
      <c r="G63" t="str">
        <f>申込一覧表!AQ67</f>
        <v>999:99.99</v>
      </c>
    </row>
    <row r="64" spans="1:7">
      <c r="A64" t="str">
        <f>IF(申込一覧表!H68="","",申込一覧表!Z68)</f>
        <v/>
      </c>
      <c r="B64" t="str">
        <f>IF(A64="","",申込一覧表!AH68)</f>
        <v/>
      </c>
      <c r="C64" t="str">
        <f>IF(A64="","",申込一覧表!AL68)</f>
        <v/>
      </c>
      <c r="D64" t="str">
        <f>申込一覧表!AC68</f>
        <v/>
      </c>
      <c r="E64">
        <v>0</v>
      </c>
      <c r="F64">
        <v>5</v>
      </c>
      <c r="G64" t="str">
        <f>申込一覧表!AQ68</f>
        <v>999:99.99</v>
      </c>
    </row>
    <row r="65" spans="1:7">
      <c r="A65" t="str">
        <f>IF(申込一覧表!H69="","",申込一覧表!Z69)</f>
        <v/>
      </c>
      <c r="B65" t="str">
        <f>IF(A65="","",申込一覧表!AH69)</f>
        <v/>
      </c>
      <c r="C65" t="str">
        <f>IF(A65="","",申込一覧表!AL69)</f>
        <v/>
      </c>
      <c r="D65" t="str">
        <f>申込一覧表!AC69</f>
        <v/>
      </c>
      <c r="E65">
        <v>0</v>
      </c>
      <c r="F65">
        <v>5</v>
      </c>
      <c r="G65" t="str">
        <f>申込一覧表!AQ69</f>
        <v>999:99.99</v>
      </c>
    </row>
    <row r="66" spans="1:7">
      <c r="A66" t="str">
        <f>IF(申込一覧表!H70="","",申込一覧表!Z70)</f>
        <v/>
      </c>
      <c r="B66" t="str">
        <f>IF(A66="","",申込一覧表!AH70)</f>
        <v/>
      </c>
      <c r="C66" t="str">
        <f>IF(A66="","",申込一覧表!AL70)</f>
        <v/>
      </c>
      <c r="D66" t="str">
        <f>申込一覧表!AC70</f>
        <v/>
      </c>
      <c r="E66">
        <v>0</v>
      </c>
      <c r="F66">
        <v>5</v>
      </c>
      <c r="G66" t="str">
        <f>申込一覧表!AQ70</f>
        <v>999:99.99</v>
      </c>
    </row>
    <row r="67" spans="1:7">
      <c r="A67" t="str">
        <f>IF(申込一覧表!H71="","",申込一覧表!Z71)</f>
        <v/>
      </c>
      <c r="B67" t="str">
        <f>IF(A67="","",申込一覧表!AH71)</f>
        <v/>
      </c>
      <c r="C67" t="str">
        <f>IF(A67="","",申込一覧表!AL71)</f>
        <v/>
      </c>
      <c r="D67" t="str">
        <f>申込一覧表!AC71</f>
        <v/>
      </c>
      <c r="E67">
        <v>0</v>
      </c>
      <c r="F67">
        <v>5</v>
      </c>
      <c r="G67" t="str">
        <f>申込一覧表!AQ71</f>
        <v>999:99.99</v>
      </c>
    </row>
    <row r="68" spans="1:7">
      <c r="A68" t="str">
        <f>IF(申込一覧表!H72="","",申込一覧表!Z72)</f>
        <v/>
      </c>
      <c r="B68" t="str">
        <f>IF(A68="","",申込一覧表!AH72)</f>
        <v/>
      </c>
      <c r="C68" t="str">
        <f>IF(A68="","",申込一覧表!AL72)</f>
        <v/>
      </c>
      <c r="D68" t="str">
        <f>申込一覧表!AC72</f>
        <v/>
      </c>
      <c r="E68">
        <v>0</v>
      </c>
      <c r="F68">
        <v>5</v>
      </c>
      <c r="G68" t="str">
        <f>申込一覧表!AQ72</f>
        <v>999:99.99</v>
      </c>
    </row>
    <row r="69" spans="1:7">
      <c r="A69" t="str">
        <f>IF(申込一覧表!H73="","",申込一覧表!Z73)</f>
        <v/>
      </c>
      <c r="B69" t="str">
        <f>IF(A69="","",申込一覧表!AH73)</f>
        <v/>
      </c>
      <c r="C69" t="str">
        <f>IF(A69="","",申込一覧表!AL73)</f>
        <v/>
      </c>
      <c r="D69" t="str">
        <f>申込一覧表!AC73</f>
        <v/>
      </c>
      <c r="E69">
        <v>0</v>
      </c>
      <c r="F69">
        <v>5</v>
      </c>
      <c r="G69" t="str">
        <f>申込一覧表!AQ73</f>
        <v>999:99.99</v>
      </c>
    </row>
    <row r="70" spans="1:7">
      <c r="A70" t="str">
        <f>IF(申込一覧表!H74="","",申込一覧表!Z74)</f>
        <v/>
      </c>
      <c r="B70" t="str">
        <f>IF(A70="","",申込一覧表!AH74)</f>
        <v/>
      </c>
      <c r="C70" t="str">
        <f>IF(A70="","",申込一覧表!AL74)</f>
        <v/>
      </c>
      <c r="D70" t="str">
        <f>申込一覧表!AC74</f>
        <v/>
      </c>
      <c r="E70">
        <v>0</v>
      </c>
      <c r="F70">
        <v>5</v>
      </c>
      <c r="G70" t="str">
        <f>申込一覧表!AQ74</f>
        <v>999:99.99</v>
      </c>
    </row>
    <row r="71" spans="1:7">
      <c r="A71" t="str">
        <f>IF(申込一覧表!H75="","",申込一覧表!Z75)</f>
        <v/>
      </c>
      <c r="B71" t="str">
        <f>IF(A71="","",申込一覧表!AH75)</f>
        <v/>
      </c>
      <c r="C71" t="str">
        <f>IF(A71="","",申込一覧表!AL75)</f>
        <v/>
      </c>
      <c r="D71" t="str">
        <f>申込一覧表!AC75</f>
        <v/>
      </c>
      <c r="E71">
        <v>0</v>
      </c>
      <c r="F71">
        <v>5</v>
      </c>
      <c r="G71" t="str">
        <f>申込一覧表!AQ75</f>
        <v>999:99.99</v>
      </c>
    </row>
    <row r="72" spans="1:7">
      <c r="A72" t="str">
        <f>IF(申込一覧表!H76="","",申込一覧表!Z76)</f>
        <v/>
      </c>
      <c r="B72" t="str">
        <f>IF(A72="","",申込一覧表!AH76)</f>
        <v/>
      </c>
      <c r="C72" t="str">
        <f>IF(A72="","",申込一覧表!AL76)</f>
        <v/>
      </c>
      <c r="D72" t="str">
        <f>申込一覧表!AC76</f>
        <v/>
      </c>
      <c r="E72">
        <v>0</v>
      </c>
      <c r="F72">
        <v>5</v>
      </c>
      <c r="G72" t="str">
        <f>申込一覧表!AQ76</f>
        <v>999:99.99</v>
      </c>
    </row>
    <row r="73" spans="1:7">
      <c r="A73" t="str">
        <f>IF(申込一覧表!H77="","",申込一覧表!Z77)</f>
        <v/>
      </c>
      <c r="B73" t="str">
        <f>IF(A73="","",申込一覧表!AH77)</f>
        <v/>
      </c>
      <c r="C73" t="str">
        <f>IF(A73="","",申込一覧表!AL77)</f>
        <v/>
      </c>
      <c r="D73" t="str">
        <f>申込一覧表!AC77</f>
        <v/>
      </c>
      <c r="E73">
        <v>0</v>
      </c>
      <c r="F73">
        <v>5</v>
      </c>
      <c r="G73" t="str">
        <f>申込一覧表!AQ77</f>
        <v>999:99.99</v>
      </c>
    </row>
    <row r="74" spans="1:7">
      <c r="A74" t="str">
        <f>IF(申込一覧表!H78="","",申込一覧表!Z78)</f>
        <v/>
      </c>
      <c r="B74" t="str">
        <f>IF(A74="","",申込一覧表!AH78)</f>
        <v/>
      </c>
      <c r="C74" t="str">
        <f>IF(A74="","",申込一覧表!AL78)</f>
        <v/>
      </c>
      <c r="D74" t="str">
        <f>申込一覧表!AC78</f>
        <v/>
      </c>
      <c r="E74">
        <v>0</v>
      </c>
      <c r="F74">
        <v>5</v>
      </c>
      <c r="G74" t="str">
        <f>申込一覧表!AQ78</f>
        <v>999:99.99</v>
      </c>
    </row>
    <row r="75" spans="1:7">
      <c r="A75" t="str">
        <f>IF(申込一覧表!H79="","",申込一覧表!Z79)</f>
        <v/>
      </c>
      <c r="B75" t="str">
        <f>IF(A75="","",申込一覧表!AH79)</f>
        <v/>
      </c>
      <c r="C75" t="str">
        <f>IF(A75="","",申込一覧表!AL79)</f>
        <v/>
      </c>
      <c r="D75" t="str">
        <f>申込一覧表!AC79</f>
        <v/>
      </c>
      <c r="E75">
        <v>0</v>
      </c>
      <c r="F75">
        <v>5</v>
      </c>
      <c r="G75" t="str">
        <f>申込一覧表!AQ79</f>
        <v>999:99.99</v>
      </c>
    </row>
    <row r="76" spans="1:7">
      <c r="A76" t="str">
        <f>IF(申込一覧表!H80="","",申込一覧表!Z80)</f>
        <v/>
      </c>
      <c r="B76" t="str">
        <f>IF(A76="","",申込一覧表!AH80)</f>
        <v/>
      </c>
      <c r="C76" t="str">
        <f>IF(A76="","",申込一覧表!AL80)</f>
        <v/>
      </c>
      <c r="D76" t="str">
        <f>申込一覧表!AC80</f>
        <v/>
      </c>
      <c r="E76">
        <v>0</v>
      </c>
      <c r="F76">
        <v>5</v>
      </c>
      <c r="G76" t="str">
        <f>申込一覧表!AQ80</f>
        <v>999:99.99</v>
      </c>
    </row>
    <row r="77" spans="1:7">
      <c r="A77" t="str">
        <f>IF(申込一覧表!H81="","",申込一覧表!Z81)</f>
        <v/>
      </c>
      <c r="B77" t="str">
        <f>IF(A77="","",申込一覧表!AH81)</f>
        <v/>
      </c>
      <c r="C77" t="str">
        <f>IF(A77="","",申込一覧表!AL81)</f>
        <v/>
      </c>
      <c r="D77" t="str">
        <f>申込一覧表!AC81</f>
        <v/>
      </c>
      <c r="E77">
        <v>0</v>
      </c>
      <c r="F77">
        <v>5</v>
      </c>
      <c r="G77" t="str">
        <f>申込一覧表!AQ81</f>
        <v>999:99.99</v>
      </c>
    </row>
    <row r="78" spans="1:7">
      <c r="A78" t="str">
        <f>IF(申込一覧表!H82="","",申込一覧表!Z82)</f>
        <v/>
      </c>
      <c r="B78" t="str">
        <f>IF(A78="","",申込一覧表!AH82)</f>
        <v/>
      </c>
      <c r="C78" t="str">
        <f>IF(A78="","",申込一覧表!AL82)</f>
        <v/>
      </c>
      <c r="D78" t="str">
        <f>申込一覧表!AC82</f>
        <v/>
      </c>
      <c r="E78">
        <v>0</v>
      </c>
      <c r="F78">
        <v>5</v>
      </c>
      <c r="G78" t="str">
        <f>申込一覧表!AQ82</f>
        <v>999:99.99</v>
      </c>
    </row>
    <row r="79" spans="1:7">
      <c r="A79" t="str">
        <f>IF(申込一覧表!H83="","",申込一覧表!Z83)</f>
        <v/>
      </c>
      <c r="B79" t="str">
        <f>IF(A79="","",申込一覧表!AH83)</f>
        <v/>
      </c>
      <c r="C79" t="str">
        <f>IF(A79="","",申込一覧表!AL83)</f>
        <v/>
      </c>
      <c r="D79" t="str">
        <f>申込一覧表!AC83</f>
        <v/>
      </c>
      <c r="E79">
        <v>0</v>
      </c>
      <c r="F79">
        <v>5</v>
      </c>
      <c r="G79" t="str">
        <f>申込一覧表!AQ83</f>
        <v>999:99.99</v>
      </c>
    </row>
    <row r="80" spans="1:7">
      <c r="A80" t="str">
        <f>IF(申込一覧表!H84="","",申込一覧表!Z84)</f>
        <v/>
      </c>
      <c r="B80" t="str">
        <f>IF(A80="","",申込一覧表!AH84)</f>
        <v/>
      </c>
      <c r="C80" t="str">
        <f>IF(A80="","",申込一覧表!AL84)</f>
        <v/>
      </c>
      <c r="D80" t="str">
        <f>申込一覧表!AC84</f>
        <v/>
      </c>
      <c r="E80">
        <v>0</v>
      </c>
      <c r="F80">
        <v>5</v>
      </c>
      <c r="G80" t="str">
        <f>申込一覧表!AQ84</f>
        <v>999:99.99</v>
      </c>
    </row>
    <row r="81" spans="1:7">
      <c r="A81" t="str">
        <f>IF(申込一覧表!H85="","",申込一覧表!Z85)</f>
        <v/>
      </c>
      <c r="B81" t="str">
        <f>IF(A81="","",申込一覧表!AH85)</f>
        <v/>
      </c>
      <c r="C81" t="str">
        <f>IF(A81="","",申込一覧表!AL85)</f>
        <v/>
      </c>
      <c r="D81" t="str">
        <f>申込一覧表!AC85</f>
        <v/>
      </c>
      <c r="E81">
        <v>0</v>
      </c>
      <c r="F81">
        <v>5</v>
      </c>
      <c r="G81" t="str">
        <f>申込一覧表!AQ85</f>
        <v>999:99.99</v>
      </c>
    </row>
    <row r="82" spans="1:7">
      <c r="A82" t="str">
        <f>IF(申込一覧表!H86="","",申込一覧表!Z86)</f>
        <v/>
      </c>
      <c r="B82" t="str">
        <f>IF(A82="","",申込一覧表!AH86)</f>
        <v/>
      </c>
      <c r="C82" t="str">
        <f>IF(A82="","",申込一覧表!AL86)</f>
        <v/>
      </c>
      <c r="D82" t="str">
        <f>申込一覧表!AC86</f>
        <v/>
      </c>
      <c r="E82">
        <v>0</v>
      </c>
      <c r="F82">
        <v>5</v>
      </c>
      <c r="G82" t="str">
        <f>申込一覧表!AQ86</f>
        <v>999:99.99</v>
      </c>
    </row>
    <row r="83" spans="1:7">
      <c r="A83" s="118" t="str">
        <f>IF(申込一覧表!H87="","",申込一覧表!Z87)</f>
        <v/>
      </c>
      <c r="B83" s="118" t="str">
        <f>IF(A83="","",申込一覧表!AH87)</f>
        <v/>
      </c>
      <c r="C83" s="118" t="str">
        <f>IF(A83="","",申込一覧表!AL87)</f>
        <v/>
      </c>
      <c r="D83" s="118" t="str">
        <f>申込一覧表!AC87</f>
        <v/>
      </c>
      <c r="E83" s="118">
        <v>0</v>
      </c>
      <c r="F83" s="118">
        <v>5</v>
      </c>
      <c r="G83" s="118" t="str">
        <f>申込一覧表!AQ87</f>
        <v>999:99.99</v>
      </c>
    </row>
    <row r="84" spans="1:7">
      <c r="A84" t="str">
        <f>IF(申込一覧表!J6="","",申込一覧表!Z6)</f>
        <v/>
      </c>
      <c r="B84" s="26" t="str">
        <f>IF(A84="","",申込一覧表!AI6)</f>
        <v/>
      </c>
      <c r="C84" s="26" t="str">
        <f>IF(A84="","",申込一覧表!AM6)</f>
        <v/>
      </c>
      <c r="D84" s="26" t="str">
        <f>申込一覧表!AC6</f>
        <v/>
      </c>
      <c r="E84">
        <v>0</v>
      </c>
      <c r="F84">
        <v>0</v>
      </c>
      <c r="G84" s="26" t="str">
        <f>申込一覧表!AR6</f>
        <v>999:99.99</v>
      </c>
    </row>
    <row r="85" spans="1:7">
      <c r="A85" t="str">
        <f>IF(申込一覧表!J7="","",申込一覧表!Z7)</f>
        <v/>
      </c>
      <c r="B85" t="str">
        <f>申込一覧表!AI7</f>
        <v/>
      </c>
      <c r="C85" t="str">
        <f>IF(A85="","",申込一覧表!AM7)</f>
        <v/>
      </c>
      <c r="D85" t="str">
        <f>申込一覧表!AC7</f>
        <v/>
      </c>
      <c r="E85">
        <v>0</v>
      </c>
      <c r="F85">
        <v>0</v>
      </c>
      <c r="G85" t="str">
        <f>申込一覧表!AR7</f>
        <v>999:99.99</v>
      </c>
    </row>
    <row r="86" spans="1:7">
      <c r="A86" t="str">
        <f>IF(申込一覧表!J8="","",申込一覧表!Z8)</f>
        <v/>
      </c>
      <c r="B86" t="str">
        <f>申込一覧表!AI8</f>
        <v/>
      </c>
      <c r="C86" t="str">
        <f>IF(A86="","",申込一覧表!AM8)</f>
        <v/>
      </c>
      <c r="D86" t="str">
        <f>申込一覧表!AC8</f>
        <v/>
      </c>
      <c r="E86">
        <v>0</v>
      </c>
      <c r="F86">
        <v>0</v>
      </c>
      <c r="G86" t="str">
        <f>申込一覧表!AR8</f>
        <v>999:99.99</v>
      </c>
    </row>
    <row r="87" spans="1:7">
      <c r="A87" t="str">
        <f>IF(申込一覧表!J9="","",申込一覧表!Z9)</f>
        <v/>
      </c>
      <c r="B87" t="str">
        <f>申込一覧表!AI9</f>
        <v/>
      </c>
      <c r="C87" t="str">
        <f>IF(A87="","",申込一覧表!AM9)</f>
        <v/>
      </c>
      <c r="D87" t="str">
        <f>申込一覧表!AC9</f>
        <v/>
      </c>
      <c r="E87">
        <v>0</v>
      </c>
      <c r="F87">
        <v>0</v>
      </c>
      <c r="G87" t="str">
        <f>申込一覧表!AR9</f>
        <v>999:99.99</v>
      </c>
    </row>
    <row r="88" spans="1:7">
      <c r="A88" t="str">
        <f>IF(申込一覧表!J10="","",申込一覧表!Z10)</f>
        <v/>
      </c>
      <c r="B88" t="str">
        <f>申込一覧表!AI10</f>
        <v/>
      </c>
      <c r="C88" t="str">
        <f>IF(A88="","",申込一覧表!AM10)</f>
        <v/>
      </c>
      <c r="D88" t="str">
        <f>申込一覧表!AC10</f>
        <v/>
      </c>
      <c r="E88">
        <v>0</v>
      </c>
      <c r="F88">
        <v>0</v>
      </c>
      <c r="G88" t="str">
        <f>申込一覧表!AR10</f>
        <v>999:99.99</v>
      </c>
    </row>
    <row r="89" spans="1:7">
      <c r="A89" t="str">
        <f>IF(申込一覧表!J11="","",申込一覧表!Z11)</f>
        <v/>
      </c>
      <c r="B89" t="str">
        <f>申込一覧表!AI11</f>
        <v/>
      </c>
      <c r="C89" t="str">
        <f>IF(A89="","",申込一覧表!AM11)</f>
        <v/>
      </c>
      <c r="D89" t="str">
        <f>申込一覧表!AC11</f>
        <v/>
      </c>
      <c r="E89">
        <v>0</v>
      </c>
      <c r="F89">
        <v>0</v>
      </c>
      <c r="G89" t="str">
        <f>申込一覧表!AR11</f>
        <v>999:99.99</v>
      </c>
    </row>
    <row r="90" spans="1:7">
      <c r="A90" t="str">
        <f>IF(申込一覧表!J12="","",申込一覧表!Z12)</f>
        <v/>
      </c>
      <c r="B90" t="str">
        <f>申込一覧表!AI12</f>
        <v/>
      </c>
      <c r="C90" t="str">
        <f>IF(A90="","",申込一覧表!AM12)</f>
        <v/>
      </c>
      <c r="D90" t="str">
        <f>申込一覧表!AC12</f>
        <v/>
      </c>
      <c r="E90">
        <v>0</v>
      </c>
      <c r="F90">
        <v>0</v>
      </c>
      <c r="G90" t="str">
        <f>申込一覧表!AR12</f>
        <v>999:99.99</v>
      </c>
    </row>
    <row r="91" spans="1:7">
      <c r="A91" t="str">
        <f>IF(申込一覧表!J13="","",申込一覧表!Z13)</f>
        <v/>
      </c>
      <c r="B91" t="str">
        <f>申込一覧表!AI13</f>
        <v/>
      </c>
      <c r="C91" t="str">
        <f>IF(A91="","",申込一覧表!AM13)</f>
        <v/>
      </c>
      <c r="D91" t="str">
        <f>申込一覧表!AC13</f>
        <v/>
      </c>
      <c r="E91">
        <v>0</v>
      </c>
      <c r="F91">
        <v>0</v>
      </c>
      <c r="G91" t="str">
        <f>申込一覧表!AR13</f>
        <v>999:99.99</v>
      </c>
    </row>
    <row r="92" spans="1:7">
      <c r="A92" t="str">
        <f>IF(申込一覧表!J14="","",申込一覧表!Z14)</f>
        <v/>
      </c>
      <c r="B92" t="str">
        <f>申込一覧表!AI14</f>
        <v/>
      </c>
      <c r="C92" t="str">
        <f>IF(A92="","",申込一覧表!AM14)</f>
        <v/>
      </c>
      <c r="D92" t="str">
        <f>申込一覧表!AC14</f>
        <v/>
      </c>
      <c r="E92">
        <v>0</v>
      </c>
      <c r="F92">
        <v>0</v>
      </c>
      <c r="G92" t="str">
        <f>申込一覧表!AR14</f>
        <v>999:99.99</v>
      </c>
    </row>
    <row r="93" spans="1:7">
      <c r="A93" t="str">
        <f>IF(申込一覧表!J15="","",申込一覧表!Z15)</f>
        <v/>
      </c>
      <c r="B93" t="str">
        <f>申込一覧表!AI15</f>
        <v/>
      </c>
      <c r="C93" t="str">
        <f>IF(A93="","",申込一覧表!AM15)</f>
        <v/>
      </c>
      <c r="D93" t="str">
        <f>申込一覧表!AC15</f>
        <v/>
      </c>
      <c r="E93">
        <v>0</v>
      </c>
      <c r="F93">
        <v>0</v>
      </c>
      <c r="G93" t="str">
        <f>申込一覧表!AR15</f>
        <v>999:99.99</v>
      </c>
    </row>
    <row r="94" spans="1:7">
      <c r="A94" t="str">
        <f>IF(申込一覧表!J16="","",申込一覧表!Z16)</f>
        <v/>
      </c>
      <c r="B94" t="str">
        <f>申込一覧表!AI16</f>
        <v/>
      </c>
      <c r="C94" t="str">
        <f>IF(A94="","",申込一覧表!AM16)</f>
        <v/>
      </c>
      <c r="D94" t="str">
        <f>申込一覧表!AC16</f>
        <v/>
      </c>
      <c r="E94">
        <v>0</v>
      </c>
      <c r="F94">
        <v>0</v>
      </c>
      <c r="G94" t="str">
        <f>申込一覧表!AR16</f>
        <v>999:99.99</v>
      </c>
    </row>
    <row r="95" spans="1:7">
      <c r="A95" t="str">
        <f>IF(申込一覧表!J17="","",申込一覧表!Z17)</f>
        <v/>
      </c>
      <c r="B95" t="str">
        <f>申込一覧表!AI17</f>
        <v/>
      </c>
      <c r="C95" t="str">
        <f>IF(A95="","",申込一覧表!AM17)</f>
        <v/>
      </c>
      <c r="D95" t="str">
        <f>申込一覧表!AC17</f>
        <v/>
      </c>
      <c r="E95">
        <v>0</v>
      </c>
      <c r="F95">
        <v>0</v>
      </c>
      <c r="G95" t="str">
        <f>申込一覧表!AR17</f>
        <v>999:99.99</v>
      </c>
    </row>
    <row r="96" spans="1:7">
      <c r="A96" t="str">
        <f>IF(申込一覧表!J18="","",申込一覧表!Z18)</f>
        <v/>
      </c>
      <c r="B96" t="str">
        <f>申込一覧表!AI18</f>
        <v/>
      </c>
      <c r="C96" t="str">
        <f>IF(A96="","",申込一覧表!AM18)</f>
        <v/>
      </c>
      <c r="D96" t="str">
        <f>申込一覧表!AC18</f>
        <v/>
      </c>
      <c r="E96">
        <v>0</v>
      </c>
      <c r="F96">
        <v>0</v>
      </c>
      <c r="G96" t="str">
        <f>申込一覧表!AR18</f>
        <v>999:99.99</v>
      </c>
    </row>
    <row r="97" spans="1:7">
      <c r="A97" t="str">
        <f>IF(申込一覧表!J19="","",申込一覧表!Z19)</f>
        <v/>
      </c>
      <c r="B97" t="str">
        <f>申込一覧表!AI19</f>
        <v/>
      </c>
      <c r="C97" t="str">
        <f>IF(A97="","",申込一覧表!AM19)</f>
        <v/>
      </c>
      <c r="D97" t="str">
        <f>申込一覧表!AC19</f>
        <v/>
      </c>
      <c r="E97">
        <v>0</v>
      </c>
      <c r="F97">
        <v>0</v>
      </c>
      <c r="G97" t="str">
        <f>申込一覧表!AR19</f>
        <v>999:99.99</v>
      </c>
    </row>
    <row r="98" spans="1:7">
      <c r="A98" t="str">
        <f>IF(申込一覧表!J20="","",申込一覧表!Z20)</f>
        <v/>
      </c>
      <c r="B98" t="str">
        <f>申込一覧表!AI20</f>
        <v/>
      </c>
      <c r="C98" t="str">
        <f>IF(A98="","",申込一覧表!AM20)</f>
        <v/>
      </c>
      <c r="D98" t="str">
        <f>申込一覧表!AC20</f>
        <v/>
      </c>
      <c r="E98">
        <v>0</v>
      </c>
      <c r="F98">
        <v>0</v>
      </c>
      <c r="G98" t="str">
        <f>申込一覧表!AR20</f>
        <v>999:99.99</v>
      </c>
    </row>
    <row r="99" spans="1:7">
      <c r="A99" t="str">
        <f>IF(申込一覧表!J21="","",申込一覧表!Z21)</f>
        <v/>
      </c>
      <c r="B99" t="str">
        <f>申込一覧表!AI21</f>
        <v/>
      </c>
      <c r="C99" t="str">
        <f>IF(A99="","",申込一覧表!AM21)</f>
        <v/>
      </c>
      <c r="D99" t="str">
        <f>申込一覧表!AC21</f>
        <v/>
      </c>
      <c r="E99">
        <v>0</v>
      </c>
      <c r="F99">
        <v>0</v>
      </c>
      <c r="G99" t="str">
        <f>申込一覧表!AR21</f>
        <v>999:99.99</v>
      </c>
    </row>
    <row r="100" spans="1:7">
      <c r="A100" t="str">
        <f>IF(申込一覧表!J22="","",申込一覧表!Z22)</f>
        <v/>
      </c>
      <c r="B100" t="str">
        <f>申込一覧表!AI22</f>
        <v/>
      </c>
      <c r="C100" t="str">
        <f>IF(A100="","",申込一覧表!AM22)</f>
        <v/>
      </c>
      <c r="D100" t="str">
        <f>申込一覧表!AC22</f>
        <v/>
      </c>
      <c r="E100">
        <v>0</v>
      </c>
      <c r="F100">
        <v>0</v>
      </c>
      <c r="G100" t="str">
        <f>申込一覧表!AR22</f>
        <v>999:99.99</v>
      </c>
    </row>
    <row r="101" spans="1:7">
      <c r="A101" t="str">
        <f>IF(申込一覧表!J23="","",申込一覧表!Z23)</f>
        <v/>
      </c>
      <c r="B101" t="str">
        <f>申込一覧表!AI23</f>
        <v/>
      </c>
      <c r="C101" t="str">
        <f>IF(A101="","",申込一覧表!AM23)</f>
        <v/>
      </c>
      <c r="D101" t="str">
        <f>申込一覧表!AC23</f>
        <v/>
      </c>
      <c r="E101">
        <v>0</v>
      </c>
      <c r="F101">
        <v>0</v>
      </c>
      <c r="G101" t="str">
        <f>申込一覧表!AR23</f>
        <v>999:99.99</v>
      </c>
    </row>
    <row r="102" spans="1:7">
      <c r="A102" t="str">
        <f>IF(申込一覧表!J24="","",申込一覧表!Z24)</f>
        <v/>
      </c>
      <c r="B102" t="str">
        <f>申込一覧表!AI24</f>
        <v/>
      </c>
      <c r="C102" t="str">
        <f>IF(A102="","",申込一覧表!AM24)</f>
        <v/>
      </c>
      <c r="D102" t="str">
        <f>申込一覧表!AC24</f>
        <v/>
      </c>
      <c r="E102">
        <v>0</v>
      </c>
      <c r="F102">
        <v>0</v>
      </c>
      <c r="G102" t="str">
        <f>申込一覧表!AR24</f>
        <v>999:99.99</v>
      </c>
    </row>
    <row r="103" spans="1:7">
      <c r="A103" t="str">
        <f>IF(申込一覧表!J25="","",申込一覧表!Z25)</f>
        <v/>
      </c>
      <c r="B103" t="str">
        <f>申込一覧表!AI25</f>
        <v/>
      </c>
      <c r="C103" t="str">
        <f>IF(A103="","",申込一覧表!AM25)</f>
        <v/>
      </c>
      <c r="D103" t="str">
        <f>申込一覧表!AC25</f>
        <v/>
      </c>
      <c r="E103">
        <v>0</v>
      </c>
      <c r="F103">
        <v>0</v>
      </c>
      <c r="G103" t="str">
        <f>申込一覧表!AR25</f>
        <v>999:99.99</v>
      </c>
    </row>
    <row r="104" spans="1:7">
      <c r="A104" t="str">
        <f>IF(申込一覧表!J26="","",申込一覧表!Z26)</f>
        <v/>
      </c>
      <c r="B104" t="str">
        <f>申込一覧表!AI26</f>
        <v/>
      </c>
      <c r="C104" t="str">
        <f>IF(A104="","",申込一覧表!AM26)</f>
        <v/>
      </c>
      <c r="D104" t="str">
        <f>申込一覧表!AC26</f>
        <v/>
      </c>
      <c r="E104">
        <v>0</v>
      </c>
      <c r="F104">
        <v>0</v>
      </c>
      <c r="G104" t="str">
        <f>申込一覧表!AR26</f>
        <v>999:99.99</v>
      </c>
    </row>
    <row r="105" spans="1:7">
      <c r="A105" t="str">
        <f>IF(申込一覧表!J27="","",申込一覧表!Z27)</f>
        <v/>
      </c>
      <c r="B105" t="str">
        <f>申込一覧表!AI27</f>
        <v/>
      </c>
      <c r="C105" t="str">
        <f>IF(A105="","",申込一覧表!AM27)</f>
        <v/>
      </c>
      <c r="D105" t="str">
        <f>申込一覧表!AC27</f>
        <v/>
      </c>
      <c r="E105">
        <v>0</v>
      </c>
      <c r="F105">
        <v>0</v>
      </c>
      <c r="G105" t="str">
        <f>申込一覧表!AR27</f>
        <v>999:99.99</v>
      </c>
    </row>
    <row r="106" spans="1:7">
      <c r="A106" t="str">
        <f>IF(申込一覧表!J28="","",申込一覧表!Z28)</f>
        <v/>
      </c>
      <c r="B106" t="str">
        <f>申込一覧表!AI28</f>
        <v/>
      </c>
      <c r="C106" t="str">
        <f>IF(A106="","",申込一覧表!AM28)</f>
        <v/>
      </c>
      <c r="D106" t="str">
        <f>申込一覧表!AC28</f>
        <v/>
      </c>
      <c r="E106">
        <v>0</v>
      </c>
      <c r="F106">
        <v>0</v>
      </c>
      <c r="G106" t="str">
        <f>申込一覧表!AR28</f>
        <v>999:99.99</v>
      </c>
    </row>
    <row r="107" spans="1:7">
      <c r="A107" t="str">
        <f>IF(申込一覧表!J29="","",申込一覧表!Z29)</f>
        <v/>
      </c>
      <c r="B107" t="str">
        <f>申込一覧表!AI29</f>
        <v/>
      </c>
      <c r="C107" t="str">
        <f>IF(A107="","",申込一覧表!AM29)</f>
        <v/>
      </c>
      <c r="D107" t="str">
        <f>申込一覧表!AC29</f>
        <v/>
      </c>
      <c r="E107">
        <v>0</v>
      </c>
      <c r="F107">
        <v>0</v>
      </c>
      <c r="G107" t="str">
        <f>申込一覧表!AR29</f>
        <v>999:99.99</v>
      </c>
    </row>
    <row r="108" spans="1:7">
      <c r="A108" t="str">
        <f>IF(申込一覧表!J30="","",申込一覧表!Z30)</f>
        <v/>
      </c>
      <c r="B108" t="str">
        <f>申込一覧表!AI30</f>
        <v/>
      </c>
      <c r="C108" t="str">
        <f>IF(A108="","",申込一覧表!AM30)</f>
        <v/>
      </c>
      <c r="D108" t="str">
        <f>申込一覧表!AC30</f>
        <v/>
      </c>
      <c r="E108">
        <v>0</v>
      </c>
      <c r="F108">
        <v>0</v>
      </c>
      <c r="G108" t="str">
        <f>申込一覧表!AR30</f>
        <v>999:99.99</v>
      </c>
    </row>
    <row r="109" spans="1:7">
      <c r="A109" t="str">
        <f>IF(申込一覧表!J31="","",申込一覧表!Z31)</f>
        <v/>
      </c>
      <c r="B109" t="str">
        <f>申込一覧表!AI31</f>
        <v/>
      </c>
      <c r="C109" t="str">
        <f>IF(A109="","",申込一覧表!AM31)</f>
        <v/>
      </c>
      <c r="D109" t="str">
        <f>申込一覧表!AC31</f>
        <v/>
      </c>
      <c r="E109">
        <v>0</v>
      </c>
      <c r="F109">
        <v>0</v>
      </c>
      <c r="G109" t="str">
        <f>申込一覧表!AR31</f>
        <v>999:99.99</v>
      </c>
    </row>
    <row r="110" spans="1:7">
      <c r="A110" t="str">
        <f>IF(申込一覧表!J32="","",申込一覧表!Z32)</f>
        <v/>
      </c>
      <c r="B110" t="str">
        <f>申込一覧表!AI32</f>
        <v/>
      </c>
      <c r="C110" t="str">
        <f>IF(A110="","",申込一覧表!AM32)</f>
        <v/>
      </c>
      <c r="D110" t="str">
        <f>申込一覧表!AC32</f>
        <v/>
      </c>
      <c r="E110">
        <v>0</v>
      </c>
      <c r="F110">
        <v>0</v>
      </c>
      <c r="G110" t="str">
        <f>申込一覧表!AR32</f>
        <v>999:99.99</v>
      </c>
    </row>
    <row r="111" spans="1:7">
      <c r="A111" t="str">
        <f>IF(申込一覧表!J33="","",申込一覧表!Z33)</f>
        <v/>
      </c>
      <c r="B111" t="str">
        <f>申込一覧表!AI33</f>
        <v/>
      </c>
      <c r="C111" t="str">
        <f>IF(A111="","",申込一覧表!AM33)</f>
        <v/>
      </c>
      <c r="D111" t="str">
        <f>申込一覧表!AC33</f>
        <v/>
      </c>
      <c r="E111">
        <v>0</v>
      </c>
      <c r="F111">
        <v>0</v>
      </c>
      <c r="G111" t="str">
        <f>申込一覧表!AR33</f>
        <v>999:99.99</v>
      </c>
    </row>
    <row r="112" spans="1:7">
      <c r="A112" t="str">
        <f>IF(申込一覧表!J34="","",申込一覧表!Z34)</f>
        <v/>
      </c>
      <c r="B112" t="str">
        <f>申込一覧表!AI34</f>
        <v/>
      </c>
      <c r="C112" t="str">
        <f>IF(A112="","",申込一覧表!AM34)</f>
        <v/>
      </c>
      <c r="D112" t="str">
        <f>申込一覧表!AC34</f>
        <v/>
      </c>
      <c r="E112">
        <v>0</v>
      </c>
      <c r="F112">
        <v>0</v>
      </c>
      <c r="G112" t="str">
        <f>申込一覧表!AR34</f>
        <v>999:99.99</v>
      </c>
    </row>
    <row r="113" spans="1:7">
      <c r="A113" t="str">
        <f>IF(申込一覧表!J35="","",申込一覧表!Z35)</f>
        <v/>
      </c>
      <c r="B113" t="str">
        <f>申込一覧表!AI35</f>
        <v/>
      </c>
      <c r="C113" t="str">
        <f>IF(A113="","",申込一覧表!AM35)</f>
        <v/>
      </c>
      <c r="D113" t="str">
        <f>申込一覧表!AC35</f>
        <v/>
      </c>
      <c r="E113">
        <v>0</v>
      </c>
      <c r="F113">
        <v>0</v>
      </c>
      <c r="G113" t="str">
        <f>申込一覧表!AR35</f>
        <v>999:99.99</v>
      </c>
    </row>
    <row r="114" spans="1:7">
      <c r="A114" t="str">
        <f>IF(申込一覧表!J36="","",申込一覧表!Z36)</f>
        <v/>
      </c>
      <c r="B114" t="str">
        <f>申込一覧表!AI36</f>
        <v/>
      </c>
      <c r="C114" t="str">
        <f>IF(A114="","",申込一覧表!AM36)</f>
        <v/>
      </c>
      <c r="D114" t="str">
        <f>申込一覧表!AC36</f>
        <v/>
      </c>
      <c r="E114">
        <v>0</v>
      </c>
      <c r="F114">
        <v>0</v>
      </c>
      <c r="G114" t="str">
        <f>申込一覧表!AR36</f>
        <v>999:99.99</v>
      </c>
    </row>
    <row r="115" spans="1:7">
      <c r="A115" t="str">
        <f>IF(申込一覧表!J37="","",申込一覧表!Z37)</f>
        <v/>
      </c>
      <c r="B115" t="str">
        <f>申込一覧表!AI37</f>
        <v/>
      </c>
      <c r="C115" t="str">
        <f>IF(A115="","",申込一覧表!AM37)</f>
        <v/>
      </c>
      <c r="D115" t="str">
        <f>申込一覧表!AC37</f>
        <v/>
      </c>
      <c r="E115">
        <v>0</v>
      </c>
      <c r="F115">
        <v>0</v>
      </c>
      <c r="G115" t="str">
        <f>申込一覧表!AR37</f>
        <v>999:99.99</v>
      </c>
    </row>
    <row r="116" spans="1:7">
      <c r="A116" t="str">
        <f>IF(申込一覧表!J38="","",申込一覧表!Z38)</f>
        <v/>
      </c>
      <c r="B116" t="str">
        <f>申込一覧表!AI38</f>
        <v/>
      </c>
      <c r="C116" t="str">
        <f>IF(A116="","",申込一覧表!AM38)</f>
        <v/>
      </c>
      <c r="D116" t="str">
        <f>申込一覧表!AC38</f>
        <v/>
      </c>
      <c r="E116">
        <v>0</v>
      </c>
      <c r="F116">
        <v>0</v>
      </c>
      <c r="G116" t="str">
        <f>申込一覧表!AR38</f>
        <v>999:99.99</v>
      </c>
    </row>
    <row r="117" spans="1:7">
      <c r="A117" t="str">
        <f>IF(申込一覧表!J39="","",申込一覧表!Z39)</f>
        <v/>
      </c>
      <c r="B117" t="str">
        <f>申込一覧表!AI39</f>
        <v/>
      </c>
      <c r="C117" t="str">
        <f>IF(A117="","",申込一覧表!AM39)</f>
        <v/>
      </c>
      <c r="D117" t="str">
        <f>申込一覧表!AC39</f>
        <v/>
      </c>
      <c r="E117">
        <v>0</v>
      </c>
      <c r="F117">
        <v>0</v>
      </c>
      <c r="G117" t="str">
        <f>申込一覧表!AR39</f>
        <v>999:99.99</v>
      </c>
    </row>
    <row r="118" spans="1:7">
      <c r="A118" t="str">
        <f>IF(申込一覧表!J40="","",申込一覧表!Z40)</f>
        <v/>
      </c>
      <c r="B118" t="str">
        <f>申込一覧表!AI40</f>
        <v/>
      </c>
      <c r="C118" t="str">
        <f>IF(A118="","",申込一覧表!AM40)</f>
        <v/>
      </c>
      <c r="D118" t="str">
        <f>申込一覧表!AC40</f>
        <v/>
      </c>
      <c r="E118">
        <v>0</v>
      </c>
      <c r="F118">
        <v>0</v>
      </c>
      <c r="G118" t="str">
        <f>申込一覧表!AR40</f>
        <v>999:99.99</v>
      </c>
    </row>
    <row r="119" spans="1:7">
      <c r="A119" t="str">
        <f>IF(申込一覧表!J41="","",申込一覧表!Z41)</f>
        <v/>
      </c>
      <c r="B119" t="str">
        <f>申込一覧表!AI41</f>
        <v/>
      </c>
      <c r="C119" t="str">
        <f>IF(A119="","",申込一覧表!AM41)</f>
        <v/>
      </c>
      <c r="D119" t="str">
        <f>申込一覧表!AC41</f>
        <v/>
      </c>
      <c r="E119">
        <v>0</v>
      </c>
      <c r="F119">
        <v>0</v>
      </c>
      <c r="G119" t="str">
        <f>申込一覧表!AR41</f>
        <v>999:99.99</v>
      </c>
    </row>
    <row r="120" spans="1:7">
      <c r="A120" t="str">
        <f>IF(申込一覧表!J42="","",申込一覧表!Z42)</f>
        <v/>
      </c>
      <c r="B120" t="str">
        <f>申込一覧表!AI42</f>
        <v/>
      </c>
      <c r="C120" t="str">
        <f>IF(A120="","",申込一覧表!AM42)</f>
        <v/>
      </c>
      <c r="D120" t="str">
        <f>申込一覧表!AC42</f>
        <v/>
      </c>
      <c r="E120">
        <v>0</v>
      </c>
      <c r="F120">
        <v>0</v>
      </c>
      <c r="G120" t="str">
        <f>申込一覧表!AR42</f>
        <v>999:99.99</v>
      </c>
    </row>
    <row r="121" spans="1:7">
      <c r="A121" t="str">
        <f>IF(申込一覧表!J43="","",申込一覧表!Z43)</f>
        <v/>
      </c>
      <c r="B121" t="str">
        <f>申込一覧表!AI43</f>
        <v/>
      </c>
      <c r="C121" t="str">
        <f>IF(A121="","",申込一覧表!AM43)</f>
        <v/>
      </c>
      <c r="D121" t="str">
        <f>申込一覧表!AC43</f>
        <v/>
      </c>
      <c r="E121">
        <v>0</v>
      </c>
      <c r="F121">
        <v>0</v>
      </c>
      <c r="G121" t="str">
        <f>申込一覧表!AR43</f>
        <v>999:99.99</v>
      </c>
    </row>
    <row r="122" spans="1:7">
      <c r="A122" t="str">
        <f>IF(申込一覧表!J44="","",申込一覧表!Z44)</f>
        <v/>
      </c>
      <c r="B122" t="str">
        <f>申込一覧表!AI44</f>
        <v/>
      </c>
      <c r="C122" t="str">
        <f>IF(A122="","",申込一覧表!AM44)</f>
        <v/>
      </c>
      <c r="D122" t="str">
        <f>申込一覧表!AC44</f>
        <v/>
      </c>
      <c r="E122">
        <v>0</v>
      </c>
      <c r="F122">
        <v>0</v>
      </c>
      <c r="G122" t="str">
        <f>申込一覧表!AR44</f>
        <v>999:99.99</v>
      </c>
    </row>
    <row r="123" spans="1:7">
      <c r="A123" s="118" t="str">
        <f>IF(申込一覧表!J45="","",申込一覧表!Z45)</f>
        <v/>
      </c>
      <c r="B123" s="118" t="str">
        <f>申込一覧表!AI45</f>
        <v/>
      </c>
      <c r="C123" s="118" t="str">
        <f>IF(A123="","",申込一覧表!AM45)</f>
        <v/>
      </c>
      <c r="D123" s="118" t="str">
        <f>申込一覧表!AC45</f>
        <v/>
      </c>
      <c r="E123" s="118">
        <v>0</v>
      </c>
      <c r="F123" s="118">
        <v>0</v>
      </c>
      <c r="G123" s="118" t="str">
        <f>申込一覧表!AR45</f>
        <v>999:99.99</v>
      </c>
    </row>
    <row r="125" spans="1:7">
      <c r="A125" s="118"/>
      <c r="B125" s="118"/>
      <c r="C125" s="118"/>
      <c r="D125" s="118"/>
      <c r="E125" s="118"/>
      <c r="F125" s="118"/>
      <c r="G125" s="118"/>
    </row>
    <row r="126" spans="1:7">
      <c r="A126" t="str">
        <f>IF(申込一覧表!J48="","",申込一覧表!Z48)</f>
        <v/>
      </c>
      <c r="B126" t="str">
        <f>IF(A126="","",申込一覧表!AI48)</f>
        <v/>
      </c>
      <c r="C126" t="str">
        <f>IF(A126="","",申込一覧表!AM48)</f>
        <v/>
      </c>
      <c r="D126" t="str">
        <f>申込一覧表!AC48</f>
        <v/>
      </c>
      <c r="E126">
        <v>0</v>
      </c>
      <c r="F126">
        <v>5</v>
      </c>
      <c r="G126" t="str">
        <f>申込一覧表!AR48</f>
        <v>999:99.99</v>
      </c>
    </row>
    <row r="127" spans="1:7">
      <c r="A127" t="str">
        <f>IF(申込一覧表!J49="","",申込一覧表!Z49)</f>
        <v/>
      </c>
      <c r="B127" t="str">
        <f>IF(A127="","",申込一覧表!AI49)</f>
        <v/>
      </c>
      <c r="C127" t="str">
        <f>IF(A127="","",申込一覧表!AM49)</f>
        <v/>
      </c>
      <c r="D127" t="str">
        <f>申込一覧表!AC49</f>
        <v/>
      </c>
      <c r="E127">
        <v>0</v>
      </c>
      <c r="F127">
        <v>5</v>
      </c>
      <c r="G127" t="str">
        <f>申込一覧表!AR49</f>
        <v>999:99.99</v>
      </c>
    </row>
    <row r="128" spans="1:7">
      <c r="A128" t="str">
        <f>IF(申込一覧表!J50="","",申込一覧表!Z50)</f>
        <v/>
      </c>
      <c r="B128" t="str">
        <f>IF(A128="","",申込一覧表!AI50)</f>
        <v/>
      </c>
      <c r="C128" t="str">
        <f>IF(A128="","",申込一覧表!AM50)</f>
        <v/>
      </c>
      <c r="D128" t="str">
        <f>申込一覧表!AC50</f>
        <v/>
      </c>
      <c r="E128">
        <v>0</v>
      </c>
      <c r="F128">
        <v>5</v>
      </c>
      <c r="G128" t="str">
        <f>申込一覧表!AR50</f>
        <v>999:99.99</v>
      </c>
    </row>
    <row r="129" spans="1:7">
      <c r="A129" t="str">
        <f>IF(申込一覧表!J51="","",申込一覧表!Z51)</f>
        <v/>
      </c>
      <c r="B129" t="str">
        <f>IF(A129="","",申込一覧表!AI51)</f>
        <v/>
      </c>
      <c r="C129" t="str">
        <f>IF(A129="","",申込一覧表!AM51)</f>
        <v/>
      </c>
      <c r="D129" t="str">
        <f>申込一覧表!AC51</f>
        <v/>
      </c>
      <c r="E129">
        <v>0</v>
      </c>
      <c r="F129">
        <v>5</v>
      </c>
      <c r="G129" t="str">
        <f>申込一覧表!AR51</f>
        <v>999:99.99</v>
      </c>
    </row>
    <row r="130" spans="1:7">
      <c r="A130" t="str">
        <f>IF(申込一覧表!J52="","",申込一覧表!Z52)</f>
        <v/>
      </c>
      <c r="B130" t="str">
        <f>IF(A130="","",申込一覧表!AI52)</f>
        <v/>
      </c>
      <c r="C130" t="str">
        <f>IF(A130="","",申込一覧表!AM52)</f>
        <v/>
      </c>
      <c r="D130" t="str">
        <f>申込一覧表!AC52</f>
        <v/>
      </c>
      <c r="E130">
        <v>0</v>
      </c>
      <c r="F130">
        <v>5</v>
      </c>
      <c r="G130" t="str">
        <f>申込一覧表!AR52</f>
        <v>999:99.99</v>
      </c>
    </row>
    <row r="131" spans="1:7">
      <c r="A131" t="str">
        <f>IF(申込一覧表!J53="","",申込一覧表!Z53)</f>
        <v/>
      </c>
      <c r="B131" t="str">
        <f>IF(A131="","",申込一覧表!AI53)</f>
        <v/>
      </c>
      <c r="C131" t="str">
        <f>IF(A131="","",申込一覧表!AM53)</f>
        <v/>
      </c>
      <c r="D131" t="str">
        <f>申込一覧表!AC53</f>
        <v/>
      </c>
      <c r="E131">
        <v>0</v>
      </c>
      <c r="F131">
        <v>5</v>
      </c>
      <c r="G131" t="str">
        <f>申込一覧表!AR53</f>
        <v>999:99.99</v>
      </c>
    </row>
    <row r="132" spans="1:7">
      <c r="A132" t="str">
        <f>IF(申込一覧表!J54="","",申込一覧表!Z54)</f>
        <v/>
      </c>
      <c r="B132" t="str">
        <f>IF(A132="","",申込一覧表!AI54)</f>
        <v/>
      </c>
      <c r="C132" t="str">
        <f>IF(A132="","",申込一覧表!AM54)</f>
        <v/>
      </c>
      <c r="D132" t="str">
        <f>申込一覧表!AC54</f>
        <v/>
      </c>
      <c r="E132">
        <v>0</v>
      </c>
      <c r="F132">
        <v>5</v>
      </c>
      <c r="G132" t="str">
        <f>申込一覧表!AR54</f>
        <v>999:99.99</v>
      </c>
    </row>
    <row r="133" spans="1:7">
      <c r="A133" t="str">
        <f>IF(申込一覧表!J55="","",申込一覧表!Z55)</f>
        <v/>
      </c>
      <c r="B133" t="str">
        <f>IF(A133="","",申込一覧表!AI55)</f>
        <v/>
      </c>
      <c r="C133" t="str">
        <f>IF(A133="","",申込一覧表!AM55)</f>
        <v/>
      </c>
      <c r="D133" t="str">
        <f>申込一覧表!AC55</f>
        <v/>
      </c>
      <c r="E133">
        <v>0</v>
      </c>
      <c r="F133">
        <v>5</v>
      </c>
      <c r="G133" t="str">
        <f>申込一覧表!AR55</f>
        <v>999:99.99</v>
      </c>
    </row>
    <row r="134" spans="1:7">
      <c r="A134" t="str">
        <f>IF(申込一覧表!J56="","",申込一覧表!Z56)</f>
        <v/>
      </c>
      <c r="B134" t="str">
        <f>IF(A134="","",申込一覧表!AI56)</f>
        <v/>
      </c>
      <c r="C134" t="str">
        <f>IF(A134="","",申込一覧表!AM56)</f>
        <v/>
      </c>
      <c r="D134" t="str">
        <f>申込一覧表!AC56</f>
        <v/>
      </c>
      <c r="E134">
        <v>0</v>
      </c>
      <c r="F134">
        <v>5</v>
      </c>
      <c r="G134" t="str">
        <f>申込一覧表!AR56</f>
        <v>999:99.99</v>
      </c>
    </row>
    <row r="135" spans="1:7">
      <c r="A135" t="str">
        <f>IF(申込一覧表!J57="","",申込一覧表!Z57)</f>
        <v/>
      </c>
      <c r="B135" t="str">
        <f>IF(A135="","",申込一覧表!AI57)</f>
        <v/>
      </c>
      <c r="C135" t="str">
        <f>IF(A135="","",申込一覧表!AM57)</f>
        <v/>
      </c>
      <c r="D135" t="str">
        <f>申込一覧表!AC57</f>
        <v/>
      </c>
      <c r="E135">
        <v>0</v>
      </c>
      <c r="F135">
        <v>5</v>
      </c>
      <c r="G135" t="str">
        <f>申込一覧表!AR57</f>
        <v>999:99.99</v>
      </c>
    </row>
    <row r="136" spans="1:7">
      <c r="A136" t="str">
        <f>IF(申込一覧表!J58="","",申込一覧表!Z58)</f>
        <v/>
      </c>
      <c r="B136" t="str">
        <f>IF(A136="","",申込一覧表!AI58)</f>
        <v/>
      </c>
      <c r="C136" t="str">
        <f>IF(A136="","",申込一覧表!AM58)</f>
        <v/>
      </c>
      <c r="D136" t="str">
        <f>申込一覧表!AC58</f>
        <v/>
      </c>
      <c r="E136">
        <v>0</v>
      </c>
      <c r="F136">
        <v>5</v>
      </c>
      <c r="G136" t="str">
        <f>申込一覧表!AR58</f>
        <v>999:99.99</v>
      </c>
    </row>
    <row r="137" spans="1:7">
      <c r="A137" t="str">
        <f>IF(申込一覧表!J59="","",申込一覧表!Z59)</f>
        <v/>
      </c>
      <c r="B137" t="str">
        <f>IF(A137="","",申込一覧表!AI59)</f>
        <v/>
      </c>
      <c r="C137" t="str">
        <f>IF(A137="","",申込一覧表!AM59)</f>
        <v/>
      </c>
      <c r="D137" t="str">
        <f>申込一覧表!AC59</f>
        <v/>
      </c>
      <c r="E137">
        <v>0</v>
      </c>
      <c r="F137">
        <v>5</v>
      </c>
      <c r="G137" t="str">
        <f>申込一覧表!AR59</f>
        <v>999:99.99</v>
      </c>
    </row>
    <row r="138" spans="1:7">
      <c r="A138" t="str">
        <f>IF(申込一覧表!J60="","",申込一覧表!Z60)</f>
        <v/>
      </c>
      <c r="B138" t="str">
        <f>IF(A138="","",申込一覧表!AI60)</f>
        <v/>
      </c>
      <c r="C138" t="str">
        <f>IF(A138="","",申込一覧表!AM60)</f>
        <v/>
      </c>
      <c r="D138" t="str">
        <f>申込一覧表!AC60</f>
        <v/>
      </c>
      <c r="E138">
        <v>0</v>
      </c>
      <c r="F138">
        <v>5</v>
      </c>
      <c r="G138" t="str">
        <f>申込一覧表!AR60</f>
        <v>999:99.99</v>
      </c>
    </row>
    <row r="139" spans="1:7">
      <c r="A139" t="str">
        <f>IF(申込一覧表!J61="","",申込一覧表!Z61)</f>
        <v/>
      </c>
      <c r="B139" t="str">
        <f>IF(A139="","",申込一覧表!AI61)</f>
        <v/>
      </c>
      <c r="C139" t="str">
        <f>IF(A139="","",申込一覧表!AM61)</f>
        <v/>
      </c>
      <c r="D139" t="str">
        <f>申込一覧表!AC61</f>
        <v/>
      </c>
      <c r="E139">
        <v>0</v>
      </c>
      <c r="F139">
        <v>5</v>
      </c>
      <c r="G139" t="str">
        <f>申込一覧表!AR61</f>
        <v>999:99.99</v>
      </c>
    </row>
    <row r="140" spans="1:7">
      <c r="A140" t="str">
        <f>IF(申込一覧表!J62="","",申込一覧表!Z62)</f>
        <v/>
      </c>
      <c r="B140" t="str">
        <f>IF(A140="","",申込一覧表!AI62)</f>
        <v/>
      </c>
      <c r="C140" t="str">
        <f>IF(A140="","",申込一覧表!AM62)</f>
        <v/>
      </c>
      <c r="D140" t="str">
        <f>申込一覧表!AC62</f>
        <v/>
      </c>
      <c r="E140">
        <v>0</v>
      </c>
      <c r="F140">
        <v>5</v>
      </c>
      <c r="G140" t="str">
        <f>申込一覧表!AR62</f>
        <v>999:99.99</v>
      </c>
    </row>
    <row r="141" spans="1:7">
      <c r="A141" t="str">
        <f>IF(申込一覧表!J63="","",申込一覧表!Z63)</f>
        <v/>
      </c>
      <c r="B141" t="str">
        <f>IF(A141="","",申込一覧表!AI63)</f>
        <v/>
      </c>
      <c r="C141" t="str">
        <f>IF(A141="","",申込一覧表!AM63)</f>
        <v/>
      </c>
      <c r="D141" t="str">
        <f>申込一覧表!AC63</f>
        <v/>
      </c>
      <c r="E141">
        <v>0</v>
      </c>
      <c r="F141">
        <v>5</v>
      </c>
      <c r="G141" t="str">
        <f>申込一覧表!AR63</f>
        <v>999:99.99</v>
      </c>
    </row>
    <row r="142" spans="1:7">
      <c r="A142" t="str">
        <f>IF(申込一覧表!J64="","",申込一覧表!Z64)</f>
        <v/>
      </c>
      <c r="B142" t="str">
        <f>IF(A142="","",申込一覧表!AI64)</f>
        <v/>
      </c>
      <c r="C142" t="str">
        <f>IF(A142="","",申込一覧表!AM64)</f>
        <v/>
      </c>
      <c r="D142" t="str">
        <f>申込一覧表!AC64</f>
        <v/>
      </c>
      <c r="E142">
        <v>0</v>
      </c>
      <c r="F142">
        <v>5</v>
      </c>
      <c r="G142" t="str">
        <f>申込一覧表!AR64</f>
        <v>999:99.99</v>
      </c>
    </row>
    <row r="143" spans="1:7">
      <c r="A143" t="str">
        <f>IF(申込一覧表!J65="","",申込一覧表!Z65)</f>
        <v/>
      </c>
      <c r="B143" t="str">
        <f>IF(A143="","",申込一覧表!AI65)</f>
        <v/>
      </c>
      <c r="C143" t="str">
        <f>IF(A143="","",申込一覧表!AM65)</f>
        <v/>
      </c>
      <c r="D143" t="str">
        <f>申込一覧表!AC65</f>
        <v/>
      </c>
      <c r="E143">
        <v>0</v>
      </c>
      <c r="F143">
        <v>5</v>
      </c>
      <c r="G143" t="str">
        <f>申込一覧表!AR65</f>
        <v>999:99.99</v>
      </c>
    </row>
    <row r="144" spans="1:7">
      <c r="A144" t="str">
        <f>IF(申込一覧表!J66="","",申込一覧表!Z66)</f>
        <v/>
      </c>
      <c r="B144" t="str">
        <f>IF(A144="","",申込一覧表!AI66)</f>
        <v/>
      </c>
      <c r="C144" t="str">
        <f>IF(A144="","",申込一覧表!AM66)</f>
        <v/>
      </c>
      <c r="D144" t="str">
        <f>申込一覧表!AC66</f>
        <v/>
      </c>
      <c r="E144">
        <v>0</v>
      </c>
      <c r="F144">
        <v>5</v>
      </c>
      <c r="G144" t="str">
        <f>申込一覧表!AR66</f>
        <v>999:99.99</v>
      </c>
    </row>
    <row r="145" spans="1:7">
      <c r="A145" t="str">
        <f>IF(申込一覧表!J67="","",申込一覧表!Z67)</f>
        <v/>
      </c>
      <c r="B145" t="str">
        <f>IF(A145="","",申込一覧表!AI67)</f>
        <v/>
      </c>
      <c r="C145" t="str">
        <f>IF(A145="","",申込一覧表!AM67)</f>
        <v/>
      </c>
      <c r="D145" t="str">
        <f>申込一覧表!AC67</f>
        <v/>
      </c>
      <c r="E145">
        <v>0</v>
      </c>
      <c r="F145">
        <v>5</v>
      </c>
      <c r="G145" t="str">
        <f>申込一覧表!AR67</f>
        <v>999:99.99</v>
      </c>
    </row>
    <row r="146" spans="1:7">
      <c r="A146" t="str">
        <f>IF(申込一覧表!J68="","",申込一覧表!Z68)</f>
        <v/>
      </c>
      <c r="B146" t="str">
        <f>IF(A146="","",申込一覧表!AI68)</f>
        <v/>
      </c>
      <c r="C146" t="str">
        <f>IF(A146="","",申込一覧表!AM68)</f>
        <v/>
      </c>
      <c r="D146" t="str">
        <f>申込一覧表!AC68</f>
        <v/>
      </c>
      <c r="E146">
        <v>0</v>
      </c>
      <c r="F146">
        <v>5</v>
      </c>
      <c r="G146" t="str">
        <f>申込一覧表!AR68</f>
        <v>999:99.99</v>
      </c>
    </row>
    <row r="147" spans="1:7">
      <c r="A147" t="str">
        <f>IF(申込一覧表!J69="","",申込一覧表!Z69)</f>
        <v/>
      </c>
      <c r="B147" t="str">
        <f>IF(A147="","",申込一覧表!AI69)</f>
        <v/>
      </c>
      <c r="C147" t="str">
        <f>IF(A147="","",申込一覧表!AM69)</f>
        <v/>
      </c>
      <c r="D147" t="str">
        <f>申込一覧表!AC69</f>
        <v/>
      </c>
      <c r="E147">
        <v>0</v>
      </c>
      <c r="F147">
        <v>5</v>
      </c>
      <c r="G147" t="str">
        <f>申込一覧表!AR69</f>
        <v>999:99.99</v>
      </c>
    </row>
    <row r="148" spans="1:7">
      <c r="A148" t="str">
        <f>IF(申込一覧表!J70="","",申込一覧表!Z70)</f>
        <v/>
      </c>
      <c r="B148" t="str">
        <f>IF(A148="","",申込一覧表!AI70)</f>
        <v/>
      </c>
      <c r="C148" t="str">
        <f>IF(A148="","",申込一覧表!AM70)</f>
        <v/>
      </c>
      <c r="D148" t="str">
        <f>申込一覧表!AC70</f>
        <v/>
      </c>
      <c r="E148">
        <v>0</v>
      </c>
      <c r="F148">
        <v>5</v>
      </c>
      <c r="G148" t="str">
        <f>申込一覧表!AR70</f>
        <v>999:99.99</v>
      </c>
    </row>
    <row r="149" spans="1:7">
      <c r="A149" t="str">
        <f>IF(申込一覧表!J71="","",申込一覧表!Z71)</f>
        <v/>
      </c>
      <c r="B149" t="str">
        <f>IF(A149="","",申込一覧表!AI71)</f>
        <v/>
      </c>
      <c r="C149" t="str">
        <f>IF(A149="","",申込一覧表!AM71)</f>
        <v/>
      </c>
      <c r="D149" t="str">
        <f>申込一覧表!AC71</f>
        <v/>
      </c>
      <c r="E149">
        <v>0</v>
      </c>
      <c r="F149">
        <v>5</v>
      </c>
      <c r="G149" t="str">
        <f>申込一覧表!AR71</f>
        <v>999:99.99</v>
      </c>
    </row>
    <row r="150" spans="1:7">
      <c r="A150" t="str">
        <f>IF(申込一覧表!J72="","",申込一覧表!Z72)</f>
        <v/>
      </c>
      <c r="B150" t="str">
        <f>IF(A150="","",申込一覧表!AI72)</f>
        <v/>
      </c>
      <c r="C150" t="str">
        <f>IF(A150="","",申込一覧表!AM72)</f>
        <v/>
      </c>
      <c r="D150" t="str">
        <f>申込一覧表!AC72</f>
        <v/>
      </c>
      <c r="E150">
        <v>0</v>
      </c>
      <c r="F150">
        <v>5</v>
      </c>
      <c r="G150" t="str">
        <f>申込一覧表!AR72</f>
        <v>999:99.99</v>
      </c>
    </row>
    <row r="151" spans="1:7">
      <c r="A151" t="str">
        <f>IF(申込一覧表!J73="","",申込一覧表!Z73)</f>
        <v/>
      </c>
      <c r="B151" t="str">
        <f>IF(A151="","",申込一覧表!AI73)</f>
        <v/>
      </c>
      <c r="C151" t="str">
        <f>IF(A151="","",申込一覧表!AM73)</f>
        <v/>
      </c>
      <c r="D151" t="str">
        <f>申込一覧表!AC73</f>
        <v/>
      </c>
      <c r="E151">
        <v>0</v>
      </c>
      <c r="F151">
        <v>5</v>
      </c>
      <c r="G151" t="str">
        <f>申込一覧表!AR73</f>
        <v>999:99.99</v>
      </c>
    </row>
    <row r="152" spans="1:7">
      <c r="A152" t="str">
        <f>IF(申込一覧表!J74="","",申込一覧表!Z74)</f>
        <v/>
      </c>
      <c r="B152" t="str">
        <f>IF(A152="","",申込一覧表!AI74)</f>
        <v/>
      </c>
      <c r="C152" t="str">
        <f>IF(A152="","",申込一覧表!AM74)</f>
        <v/>
      </c>
      <c r="D152" t="str">
        <f>申込一覧表!AC74</f>
        <v/>
      </c>
      <c r="E152">
        <v>0</v>
      </c>
      <c r="F152">
        <v>5</v>
      </c>
      <c r="G152" t="str">
        <f>申込一覧表!AR74</f>
        <v>999:99.99</v>
      </c>
    </row>
    <row r="153" spans="1:7">
      <c r="A153" t="str">
        <f>IF(申込一覧表!J75="","",申込一覧表!Z75)</f>
        <v/>
      </c>
      <c r="B153" t="str">
        <f>IF(A153="","",申込一覧表!AI75)</f>
        <v/>
      </c>
      <c r="C153" t="str">
        <f>IF(A153="","",申込一覧表!AM75)</f>
        <v/>
      </c>
      <c r="D153" t="str">
        <f>申込一覧表!AC75</f>
        <v/>
      </c>
      <c r="E153">
        <v>0</v>
      </c>
      <c r="F153">
        <v>5</v>
      </c>
      <c r="G153" t="str">
        <f>申込一覧表!AR75</f>
        <v>999:99.99</v>
      </c>
    </row>
    <row r="154" spans="1:7">
      <c r="A154" t="str">
        <f>IF(申込一覧表!J76="","",申込一覧表!Z76)</f>
        <v/>
      </c>
      <c r="B154" t="str">
        <f>IF(A154="","",申込一覧表!AI76)</f>
        <v/>
      </c>
      <c r="C154" t="str">
        <f>IF(A154="","",申込一覧表!AM76)</f>
        <v/>
      </c>
      <c r="D154" t="str">
        <f>申込一覧表!AC76</f>
        <v/>
      </c>
      <c r="E154">
        <v>0</v>
      </c>
      <c r="F154">
        <v>5</v>
      </c>
      <c r="G154" t="str">
        <f>申込一覧表!AR76</f>
        <v>999:99.99</v>
      </c>
    </row>
    <row r="155" spans="1:7">
      <c r="A155" t="str">
        <f>IF(申込一覧表!J77="","",申込一覧表!Z77)</f>
        <v/>
      </c>
      <c r="B155" t="str">
        <f>IF(A155="","",申込一覧表!AI77)</f>
        <v/>
      </c>
      <c r="C155" t="str">
        <f>IF(A155="","",申込一覧表!AM77)</f>
        <v/>
      </c>
      <c r="D155" t="str">
        <f>申込一覧表!AC77</f>
        <v/>
      </c>
      <c r="E155">
        <v>0</v>
      </c>
      <c r="F155">
        <v>5</v>
      </c>
      <c r="G155" t="str">
        <f>申込一覧表!AR77</f>
        <v>999:99.99</v>
      </c>
    </row>
    <row r="156" spans="1:7">
      <c r="A156" t="str">
        <f>IF(申込一覧表!J78="","",申込一覧表!Z78)</f>
        <v/>
      </c>
      <c r="B156" t="str">
        <f>IF(A156="","",申込一覧表!AI78)</f>
        <v/>
      </c>
      <c r="C156" t="str">
        <f>IF(A156="","",申込一覧表!AM78)</f>
        <v/>
      </c>
      <c r="D156" t="str">
        <f>申込一覧表!AC78</f>
        <v/>
      </c>
      <c r="E156">
        <v>0</v>
      </c>
      <c r="F156">
        <v>5</v>
      </c>
      <c r="G156" t="str">
        <f>申込一覧表!AR78</f>
        <v>999:99.99</v>
      </c>
    </row>
    <row r="157" spans="1:7">
      <c r="A157" t="str">
        <f>IF(申込一覧表!J79="","",申込一覧表!Z79)</f>
        <v/>
      </c>
      <c r="B157" t="str">
        <f>IF(A157="","",申込一覧表!AI79)</f>
        <v/>
      </c>
      <c r="C157" t="str">
        <f>IF(A157="","",申込一覧表!AM79)</f>
        <v/>
      </c>
      <c r="D157" t="str">
        <f>申込一覧表!AC79</f>
        <v/>
      </c>
      <c r="E157">
        <v>0</v>
      </c>
      <c r="F157">
        <v>5</v>
      </c>
      <c r="G157" t="str">
        <f>申込一覧表!AR79</f>
        <v>999:99.99</v>
      </c>
    </row>
    <row r="158" spans="1:7">
      <c r="A158" t="str">
        <f>IF(申込一覧表!J80="","",申込一覧表!Z80)</f>
        <v/>
      </c>
      <c r="B158" t="str">
        <f>IF(A158="","",申込一覧表!AI80)</f>
        <v/>
      </c>
      <c r="C158" t="str">
        <f>IF(A158="","",申込一覧表!AM80)</f>
        <v/>
      </c>
      <c r="D158" t="str">
        <f>申込一覧表!AC80</f>
        <v/>
      </c>
      <c r="E158">
        <v>0</v>
      </c>
      <c r="F158">
        <v>5</v>
      </c>
      <c r="G158" t="str">
        <f>申込一覧表!AR80</f>
        <v>999:99.99</v>
      </c>
    </row>
    <row r="159" spans="1:7">
      <c r="A159" t="str">
        <f>IF(申込一覧表!J81="","",申込一覧表!Z81)</f>
        <v/>
      </c>
      <c r="B159" t="str">
        <f>IF(A159="","",申込一覧表!AI81)</f>
        <v/>
      </c>
      <c r="C159" t="str">
        <f>IF(A159="","",申込一覧表!AM81)</f>
        <v/>
      </c>
      <c r="D159" t="str">
        <f>申込一覧表!AC81</f>
        <v/>
      </c>
      <c r="E159">
        <v>0</v>
      </c>
      <c r="F159">
        <v>5</v>
      </c>
      <c r="G159" t="str">
        <f>申込一覧表!AR81</f>
        <v>999:99.99</v>
      </c>
    </row>
    <row r="160" spans="1:7">
      <c r="A160" t="str">
        <f>IF(申込一覧表!J82="","",申込一覧表!Z82)</f>
        <v/>
      </c>
      <c r="B160" t="str">
        <f>IF(A160="","",申込一覧表!AI82)</f>
        <v/>
      </c>
      <c r="C160" t="str">
        <f>IF(A160="","",申込一覧表!AM82)</f>
        <v/>
      </c>
      <c r="D160" t="str">
        <f>申込一覧表!AC82</f>
        <v/>
      </c>
      <c r="E160">
        <v>0</v>
      </c>
      <c r="F160">
        <v>5</v>
      </c>
      <c r="G160" t="str">
        <f>申込一覧表!AR82</f>
        <v>999:99.99</v>
      </c>
    </row>
    <row r="161" spans="1:7">
      <c r="A161" t="str">
        <f>IF(申込一覧表!J83="","",申込一覧表!Z83)</f>
        <v/>
      </c>
      <c r="B161" t="str">
        <f>IF(A161="","",申込一覧表!AI83)</f>
        <v/>
      </c>
      <c r="C161" t="str">
        <f>IF(A161="","",申込一覧表!AM83)</f>
        <v/>
      </c>
      <c r="D161" t="str">
        <f>申込一覧表!AC83</f>
        <v/>
      </c>
      <c r="E161">
        <v>0</v>
      </c>
      <c r="F161">
        <v>5</v>
      </c>
      <c r="G161" t="str">
        <f>申込一覧表!AR83</f>
        <v>999:99.99</v>
      </c>
    </row>
    <row r="162" spans="1:7">
      <c r="A162" t="str">
        <f>IF(申込一覧表!J84="","",申込一覧表!Z84)</f>
        <v/>
      </c>
      <c r="B162" t="str">
        <f>IF(A162="","",申込一覧表!AI84)</f>
        <v/>
      </c>
      <c r="C162" t="str">
        <f>IF(A162="","",申込一覧表!AM84)</f>
        <v/>
      </c>
      <c r="D162" t="str">
        <f>申込一覧表!AC84</f>
        <v/>
      </c>
      <c r="E162">
        <v>0</v>
      </c>
      <c r="F162">
        <v>5</v>
      </c>
      <c r="G162" t="str">
        <f>申込一覧表!AR84</f>
        <v>999:99.99</v>
      </c>
    </row>
    <row r="163" spans="1:7">
      <c r="A163" t="str">
        <f>IF(申込一覧表!J85="","",申込一覧表!Z85)</f>
        <v/>
      </c>
      <c r="B163" t="str">
        <f>IF(A163="","",申込一覧表!AI85)</f>
        <v/>
      </c>
      <c r="C163" t="str">
        <f>IF(A163="","",申込一覧表!AM85)</f>
        <v/>
      </c>
      <c r="D163" t="str">
        <f>申込一覧表!AC85</f>
        <v/>
      </c>
      <c r="E163">
        <v>0</v>
      </c>
      <c r="F163">
        <v>5</v>
      </c>
      <c r="G163" t="str">
        <f>申込一覧表!AR85</f>
        <v>999:99.99</v>
      </c>
    </row>
    <row r="164" spans="1:7">
      <c r="A164" t="str">
        <f>IF(申込一覧表!J86="","",申込一覧表!Z86)</f>
        <v/>
      </c>
      <c r="B164" t="str">
        <f>IF(A164="","",申込一覧表!AI86)</f>
        <v/>
      </c>
      <c r="C164" t="str">
        <f>IF(A164="","",申込一覧表!AM86)</f>
        <v/>
      </c>
      <c r="D164" t="str">
        <f>申込一覧表!AC86</f>
        <v/>
      </c>
      <c r="E164">
        <v>0</v>
      </c>
      <c r="F164">
        <v>5</v>
      </c>
      <c r="G164" t="str">
        <f>申込一覧表!AR86</f>
        <v>999:99.99</v>
      </c>
    </row>
    <row r="165" spans="1:7">
      <c r="A165" s="118" t="str">
        <f>IF(申込一覧表!J87="","",申込一覧表!Z87)</f>
        <v/>
      </c>
      <c r="B165" s="118" t="str">
        <f>IF(A165="","",申込一覧表!AI87)</f>
        <v/>
      </c>
      <c r="C165" s="118" t="str">
        <f>IF(A165="","",申込一覧表!AM87)</f>
        <v/>
      </c>
      <c r="D165" s="118" t="str">
        <f>申込一覧表!AC87</f>
        <v/>
      </c>
      <c r="E165" s="118">
        <v>0</v>
      </c>
      <c r="F165" s="118">
        <v>5</v>
      </c>
      <c r="G165" s="118" t="str">
        <f>申込一覧表!AR87</f>
        <v>999:99.99</v>
      </c>
    </row>
    <row r="166" spans="1:7">
      <c r="A166" t="str">
        <f>IF(申込一覧表!L6="","",申込一覧表!Z6)</f>
        <v/>
      </c>
      <c r="B166" t="str">
        <f>IF(A166="","",申込一覧表!AJ6)</f>
        <v/>
      </c>
      <c r="C166" t="str">
        <f>IF(A166="","",申込一覧表!AN6)</f>
        <v/>
      </c>
      <c r="D166" t="str">
        <f>申込一覧表!AC6</f>
        <v/>
      </c>
      <c r="E166">
        <v>0</v>
      </c>
      <c r="F166">
        <v>0</v>
      </c>
      <c r="G166" s="26" t="str">
        <f>申込一覧表!AS6</f>
        <v>999:99.99</v>
      </c>
    </row>
    <row r="167" spans="1:7">
      <c r="A167" t="str">
        <f>IF(申込一覧表!L7="","",申込一覧表!Z7)</f>
        <v/>
      </c>
      <c r="B167" t="str">
        <f>IF(A167="","",申込一覧表!AJ7)</f>
        <v/>
      </c>
      <c r="C167" t="str">
        <f>IF(A167="","",申込一覧表!AN7)</f>
        <v/>
      </c>
      <c r="D167" t="str">
        <f>申込一覧表!AC7</f>
        <v/>
      </c>
      <c r="E167">
        <v>0</v>
      </c>
      <c r="F167">
        <v>0</v>
      </c>
      <c r="G167" t="str">
        <f>申込一覧表!AS7</f>
        <v>999:99.99</v>
      </c>
    </row>
    <row r="168" spans="1:7">
      <c r="A168" t="str">
        <f>IF(申込一覧表!L8="","",申込一覧表!Z8)</f>
        <v/>
      </c>
      <c r="B168" t="str">
        <f>IF(A168="","",申込一覧表!AJ8)</f>
        <v/>
      </c>
      <c r="C168" t="str">
        <f>IF(A168="","",申込一覧表!AN8)</f>
        <v/>
      </c>
      <c r="D168" t="str">
        <f>申込一覧表!AC8</f>
        <v/>
      </c>
      <c r="E168">
        <v>0</v>
      </c>
      <c r="F168">
        <v>0</v>
      </c>
      <c r="G168" t="str">
        <f>申込一覧表!AS8</f>
        <v>999:99.99</v>
      </c>
    </row>
    <row r="169" spans="1:7">
      <c r="A169" t="str">
        <f>IF(申込一覧表!L9="","",申込一覧表!Z9)</f>
        <v/>
      </c>
      <c r="B169" t="str">
        <f>IF(A169="","",申込一覧表!AJ9)</f>
        <v/>
      </c>
      <c r="C169" t="str">
        <f>IF(A169="","",申込一覧表!AN9)</f>
        <v/>
      </c>
      <c r="D169" t="str">
        <f>申込一覧表!AC9</f>
        <v/>
      </c>
      <c r="E169">
        <v>0</v>
      </c>
      <c r="F169">
        <v>0</v>
      </c>
      <c r="G169" t="str">
        <f>申込一覧表!AS9</f>
        <v>999:99.99</v>
      </c>
    </row>
    <row r="170" spans="1:7">
      <c r="A170" t="str">
        <f>IF(申込一覧表!L10="","",申込一覧表!Z10)</f>
        <v/>
      </c>
      <c r="B170" t="str">
        <f>IF(A170="","",申込一覧表!AJ10)</f>
        <v/>
      </c>
      <c r="C170" t="str">
        <f>IF(A170="","",申込一覧表!AN10)</f>
        <v/>
      </c>
      <c r="D170" t="str">
        <f>申込一覧表!AC10</f>
        <v/>
      </c>
      <c r="E170">
        <v>0</v>
      </c>
      <c r="F170">
        <v>0</v>
      </c>
      <c r="G170" t="str">
        <f>申込一覧表!AS10</f>
        <v>999:99.99</v>
      </c>
    </row>
    <row r="171" spans="1:7">
      <c r="A171" t="str">
        <f>IF(申込一覧表!L11="","",申込一覧表!Z11)</f>
        <v/>
      </c>
      <c r="B171" t="str">
        <f>IF(A171="","",申込一覧表!AJ11)</f>
        <v/>
      </c>
      <c r="C171" t="str">
        <f>IF(A171="","",申込一覧表!AN11)</f>
        <v/>
      </c>
      <c r="D171" t="str">
        <f>申込一覧表!AC11</f>
        <v/>
      </c>
      <c r="E171">
        <v>0</v>
      </c>
      <c r="F171">
        <v>0</v>
      </c>
      <c r="G171" t="str">
        <f>申込一覧表!AS11</f>
        <v>999:99.99</v>
      </c>
    </row>
    <row r="172" spans="1:7">
      <c r="A172" t="str">
        <f>IF(申込一覧表!L12="","",申込一覧表!Z12)</f>
        <v/>
      </c>
      <c r="B172" t="str">
        <f>IF(A172="","",申込一覧表!AJ12)</f>
        <v/>
      </c>
      <c r="C172" t="str">
        <f>IF(A172="","",申込一覧表!AN12)</f>
        <v/>
      </c>
      <c r="D172" t="str">
        <f>申込一覧表!AC12</f>
        <v/>
      </c>
      <c r="E172">
        <v>0</v>
      </c>
      <c r="F172">
        <v>0</v>
      </c>
      <c r="G172" t="str">
        <f>申込一覧表!AS12</f>
        <v>999:99.99</v>
      </c>
    </row>
    <row r="173" spans="1:7">
      <c r="A173" t="str">
        <f>IF(申込一覧表!L13="","",申込一覧表!Z13)</f>
        <v/>
      </c>
      <c r="B173" t="str">
        <f>IF(A173="","",申込一覧表!AJ13)</f>
        <v/>
      </c>
      <c r="C173" t="str">
        <f>IF(A173="","",申込一覧表!AN13)</f>
        <v/>
      </c>
      <c r="D173" t="str">
        <f>申込一覧表!AC13</f>
        <v/>
      </c>
      <c r="E173">
        <v>0</v>
      </c>
      <c r="F173">
        <v>0</v>
      </c>
      <c r="G173" t="str">
        <f>申込一覧表!AS13</f>
        <v>999:99.99</v>
      </c>
    </row>
    <row r="174" spans="1:7">
      <c r="A174" t="str">
        <f>IF(申込一覧表!L14="","",申込一覧表!Z14)</f>
        <v/>
      </c>
      <c r="B174" t="str">
        <f>IF(A174="","",申込一覧表!AJ14)</f>
        <v/>
      </c>
      <c r="C174" t="str">
        <f>IF(A174="","",申込一覧表!AN14)</f>
        <v/>
      </c>
      <c r="D174" t="str">
        <f>申込一覧表!AC14</f>
        <v/>
      </c>
      <c r="E174">
        <v>0</v>
      </c>
      <c r="F174">
        <v>0</v>
      </c>
      <c r="G174" t="str">
        <f>申込一覧表!AS14</f>
        <v>999:99.99</v>
      </c>
    </row>
    <row r="175" spans="1:7">
      <c r="A175" t="str">
        <f>IF(申込一覧表!L15="","",申込一覧表!Z15)</f>
        <v/>
      </c>
      <c r="B175" t="str">
        <f>IF(A175="","",申込一覧表!AJ15)</f>
        <v/>
      </c>
      <c r="C175" t="str">
        <f>IF(A175="","",申込一覧表!AN15)</f>
        <v/>
      </c>
      <c r="D175" t="str">
        <f>申込一覧表!AC15</f>
        <v/>
      </c>
      <c r="E175">
        <v>0</v>
      </c>
      <c r="F175">
        <v>0</v>
      </c>
      <c r="G175" t="str">
        <f>申込一覧表!AS15</f>
        <v>999:99.99</v>
      </c>
    </row>
    <row r="176" spans="1:7">
      <c r="A176" t="str">
        <f>IF(申込一覧表!L16="","",申込一覧表!Z16)</f>
        <v/>
      </c>
      <c r="B176" t="str">
        <f>IF(A176="","",申込一覧表!AJ16)</f>
        <v/>
      </c>
      <c r="C176" t="str">
        <f>IF(A176="","",申込一覧表!AN16)</f>
        <v/>
      </c>
      <c r="D176" t="str">
        <f>申込一覧表!AC16</f>
        <v/>
      </c>
      <c r="E176">
        <v>0</v>
      </c>
      <c r="F176">
        <v>0</v>
      </c>
      <c r="G176" t="str">
        <f>申込一覧表!AS16</f>
        <v>999:99.99</v>
      </c>
    </row>
    <row r="177" spans="1:7">
      <c r="A177" t="str">
        <f>IF(申込一覧表!L17="","",申込一覧表!Z17)</f>
        <v/>
      </c>
      <c r="B177" t="str">
        <f>IF(A177="","",申込一覧表!AJ17)</f>
        <v/>
      </c>
      <c r="C177" t="str">
        <f>IF(A177="","",申込一覧表!AN17)</f>
        <v/>
      </c>
      <c r="D177" t="str">
        <f>申込一覧表!AC17</f>
        <v/>
      </c>
      <c r="E177">
        <v>0</v>
      </c>
      <c r="F177">
        <v>0</v>
      </c>
      <c r="G177" t="str">
        <f>申込一覧表!AS17</f>
        <v>999:99.99</v>
      </c>
    </row>
    <row r="178" spans="1:7">
      <c r="A178" t="str">
        <f>IF(申込一覧表!L18="","",申込一覧表!Z18)</f>
        <v/>
      </c>
      <c r="B178" t="str">
        <f>IF(A178="","",申込一覧表!AJ18)</f>
        <v/>
      </c>
      <c r="C178" t="str">
        <f>IF(A178="","",申込一覧表!AN18)</f>
        <v/>
      </c>
      <c r="D178" t="str">
        <f>申込一覧表!AC18</f>
        <v/>
      </c>
      <c r="E178">
        <v>0</v>
      </c>
      <c r="F178">
        <v>0</v>
      </c>
      <c r="G178" t="str">
        <f>申込一覧表!AS18</f>
        <v>999:99.99</v>
      </c>
    </row>
    <row r="179" spans="1:7">
      <c r="A179" t="str">
        <f>IF(申込一覧表!L19="","",申込一覧表!Z19)</f>
        <v/>
      </c>
      <c r="B179" t="str">
        <f>IF(A179="","",申込一覧表!AJ19)</f>
        <v/>
      </c>
      <c r="C179" t="str">
        <f>IF(A179="","",申込一覧表!AN19)</f>
        <v/>
      </c>
      <c r="D179" t="str">
        <f>申込一覧表!AC19</f>
        <v/>
      </c>
      <c r="E179">
        <v>0</v>
      </c>
      <c r="F179">
        <v>0</v>
      </c>
      <c r="G179" t="str">
        <f>申込一覧表!AS19</f>
        <v>999:99.99</v>
      </c>
    </row>
    <row r="180" spans="1:7">
      <c r="A180" t="str">
        <f>IF(申込一覧表!L20="","",申込一覧表!Z20)</f>
        <v/>
      </c>
      <c r="B180" t="str">
        <f>IF(A180="","",申込一覧表!AJ20)</f>
        <v/>
      </c>
      <c r="C180" t="str">
        <f>IF(A180="","",申込一覧表!AN20)</f>
        <v/>
      </c>
      <c r="D180" t="str">
        <f>申込一覧表!AC20</f>
        <v/>
      </c>
      <c r="E180">
        <v>0</v>
      </c>
      <c r="F180">
        <v>0</v>
      </c>
      <c r="G180" t="str">
        <f>申込一覧表!AS20</f>
        <v>999:99.99</v>
      </c>
    </row>
    <row r="181" spans="1:7">
      <c r="A181" t="str">
        <f>IF(申込一覧表!L21="","",申込一覧表!Z21)</f>
        <v/>
      </c>
      <c r="B181" t="str">
        <f>IF(A181="","",申込一覧表!AJ21)</f>
        <v/>
      </c>
      <c r="C181" t="str">
        <f>IF(A181="","",申込一覧表!AN21)</f>
        <v/>
      </c>
      <c r="D181" t="str">
        <f>申込一覧表!AC21</f>
        <v/>
      </c>
      <c r="E181">
        <v>0</v>
      </c>
      <c r="F181">
        <v>0</v>
      </c>
      <c r="G181" t="str">
        <f>申込一覧表!AS21</f>
        <v>999:99.99</v>
      </c>
    </row>
    <row r="182" spans="1:7">
      <c r="A182" t="str">
        <f>IF(申込一覧表!L22="","",申込一覧表!Z22)</f>
        <v/>
      </c>
      <c r="B182" t="str">
        <f>IF(A182="","",申込一覧表!AJ22)</f>
        <v/>
      </c>
      <c r="C182" t="str">
        <f>IF(A182="","",申込一覧表!AN22)</f>
        <v/>
      </c>
      <c r="D182" t="str">
        <f>申込一覧表!AC22</f>
        <v/>
      </c>
      <c r="E182">
        <v>0</v>
      </c>
      <c r="F182">
        <v>0</v>
      </c>
      <c r="G182" t="str">
        <f>申込一覧表!AS22</f>
        <v>999:99.99</v>
      </c>
    </row>
    <row r="183" spans="1:7">
      <c r="A183" t="str">
        <f>IF(申込一覧表!L23="","",申込一覧表!Z23)</f>
        <v/>
      </c>
      <c r="B183" t="str">
        <f>IF(A183="","",申込一覧表!AJ23)</f>
        <v/>
      </c>
      <c r="C183" t="str">
        <f>IF(A183="","",申込一覧表!AN23)</f>
        <v/>
      </c>
      <c r="D183" t="str">
        <f>申込一覧表!AC23</f>
        <v/>
      </c>
      <c r="E183">
        <v>0</v>
      </c>
      <c r="F183">
        <v>0</v>
      </c>
      <c r="G183" t="str">
        <f>申込一覧表!AS23</f>
        <v>999:99.99</v>
      </c>
    </row>
    <row r="184" spans="1:7">
      <c r="A184" t="str">
        <f>IF(申込一覧表!L24="","",申込一覧表!Z24)</f>
        <v/>
      </c>
      <c r="B184" t="str">
        <f>IF(A184="","",申込一覧表!AJ24)</f>
        <v/>
      </c>
      <c r="C184" t="str">
        <f>IF(A184="","",申込一覧表!AN24)</f>
        <v/>
      </c>
      <c r="D184" t="str">
        <f>申込一覧表!AC24</f>
        <v/>
      </c>
      <c r="E184">
        <v>0</v>
      </c>
      <c r="F184">
        <v>0</v>
      </c>
      <c r="G184" t="str">
        <f>申込一覧表!AS24</f>
        <v>999:99.99</v>
      </c>
    </row>
    <row r="185" spans="1:7">
      <c r="A185" t="str">
        <f>IF(申込一覧表!L25="","",申込一覧表!Z25)</f>
        <v/>
      </c>
      <c r="B185" t="str">
        <f>IF(A185="","",申込一覧表!AJ25)</f>
        <v/>
      </c>
      <c r="C185" t="str">
        <f>IF(A185="","",申込一覧表!AN25)</f>
        <v/>
      </c>
      <c r="D185" t="str">
        <f>申込一覧表!AC25</f>
        <v/>
      </c>
      <c r="E185">
        <v>0</v>
      </c>
      <c r="F185">
        <v>0</v>
      </c>
      <c r="G185" t="str">
        <f>申込一覧表!AS25</f>
        <v>999:99.99</v>
      </c>
    </row>
    <row r="186" spans="1:7">
      <c r="A186" t="str">
        <f>IF(申込一覧表!L26="","",申込一覧表!Z26)</f>
        <v/>
      </c>
      <c r="B186" t="str">
        <f>IF(A186="","",申込一覧表!AJ26)</f>
        <v/>
      </c>
      <c r="C186" t="str">
        <f>IF(A186="","",申込一覧表!AN26)</f>
        <v/>
      </c>
      <c r="D186" t="str">
        <f>申込一覧表!AC26</f>
        <v/>
      </c>
      <c r="E186">
        <v>0</v>
      </c>
      <c r="F186">
        <v>0</v>
      </c>
      <c r="G186" t="str">
        <f>申込一覧表!AS26</f>
        <v>999:99.99</v>
      </c>
    </row>
    <row r="187" spans="1:7">
      <c r="A187" t="str">
        <f>IF(申込一覧表!L27="","",申込一覧表!Z27)</f>
        <v/>
      </c>
      <c r="B187" t="str">
        <f>IF(A187="","",申込一覧表!AJ27)</f>
        <v/>
      </c>
      <c r="C187" t="str">
        <f>IF(A187="","",申込一覧表!AN27)</f>
        <v/>
      </c>
      <c r="D187" t="str">
        <f>申込一覧表!AC27</f>
        <v/>
      </c>
      <c r="E187">
        <v>0</v>
      </c>
      <c r="F187">
        <v>0</v>
      </c>
      <c r="G187" t="str">
        <f>申込一覧表!AS27</f>
        <v>999:99.99</v>
      </c>
    </row>
    <row r="188" spans="1:7">
      <c r="A188" t="str">
        <f>IF(申込一覧表!L28="","",申込一覧表!Z28)</f>
        <v/>
      </c>
      <c r="B188" t="str">
        <f>IF(A188="","",申込一覧表!AJ28)</f>
        <v/>
      </c>
      <c r="C188" t="str">
        <f>IF(A188="","",申込一覧表!AN28)</f>
        <v/>
      </c>
      <c r="D188" t="str">
        <f>申込一覧表!AC28</f>
        <v/>
      </c>
      <c r="E188">
        <v>0</v>
      </c>
      <c r="F188">
        <v>0</v>
      </c>
      <c r="G188" t="str">
        <f>申込一覧表!AS28</f>
        <v>999:99.99</v>
      </c>
    </row>
    <row r="189" spans="1:7">
      <c r="A189" t="str">
        <f>IF(申込一覧表!L29="","",申込一覧表!Z29)</f>
        <v/>
      </c>
      <c r="B189" t="str">
        <f>IF(A189="","",申込一覧表!AJ29)</f>
        <v/>
      </c>
      <c r="C189" t="str">
        <f>IF(A189="","",申込一覧表!AN29)</f>
        <v/>
      </c>
      <c r="D189" t="str">
        <f>申込一覧表!AC29</f>
        <v/>
      </c>
      <c r="E189">
        <v>0</v>
      </c>
      <c r="F189">
        <v>0</v>
      </c>
      <c r="G189" t="str">
        <f>申込一覧表!AS29</f>
        <v>999:99.99</v>
      </c>
    </row>
    <row r="190" spans="1:7">
      <c r="A190" t="str">
        <f>IF(申込一覧表!L30="","",申込一覧表!Z30)</f>
        <v/>
      </c>
      <c r="B190" t="str">
        <f>IF(A190="","",申込一覧表!AJ30)</f>
        <v/>
      </c>
      <c r="C190" t="str">
        <f>IF(A190="","",申込一覧表!AN30)</f>
        <v/>
      </c>
      <c r="D190" t="str">
        <f>申込一覧表!AC30</f>
        <v/>
      </c>
      <c r="E190">
        <v>0</v>
      </c>
      <c r="F190">
        <v>0</v>
      </c>
      <c r="G190" t="str">
        <f>申込一覧表!AS30</f>
        <v>999:99.99</v>
      </c>
    </row>
    <row r="191" spans="1:7">
      <c r="A191" t="str">
        <f>IF(申込一覧表!L31="","",申込一覧表!Z31)</f>
        <v/>
      </c>
      <c r="B191" t="str">
        <f>IF(A191="","",申込一覧表!AJ31)</f>
        <v/>
      </c>
      <c r="C191" t="str">
        <f>IF(A191="","",申込一覧表!AN31)</f>
        <v/>
      </c>
      <c r="D191" t="str">
        <f>申込一覧表!AC31</f>
        <v/>
      </c>
      <c r="E191">
        <v>0</v>
      </c>
      <c r="F191">
        <v>0</v>
      </c>
      <c r="G191" t="str">
        <f>申込一覧表!AS31</f>
        <v>999:99.99</v>
      </c>
    </row>
    <row r="192" spans="1:7">
      <c r="A192" t="str">
        <f>IF(申込一覧表!L32="","",申込一覧表!Z32)</f>
        <v/>
      </c>
      <c r="B192" t="str">
        <f>IF(A192="","",申込一覧表!AJ32)</f>
        <v/>
      </c>
      <c r="C192" t="str">
        <f>IF(A192="","",申込一覧表!AN32)</f>
        <v/>
      </c>
      <c r="D192" t="str">
        <f>申込一覧表!AC32</f>
        <v/>
      </c>
      <c r="E192">
        <v>0</v>
      </c>
      <c r="F192">
        <v>0</v>
      </c>
      <c r="G192" t="str">
        <f>申込一覧表!AS32</f>
        <v>999:99.99</v>
      </c>
    </row>
    <row r="193" spans="1:7">
      <c r="A193" t="str">
        <f>IF(申込一覧表!L33="","",申込一覧表!Z33)</f>
        <v/>
      </c>
      <c r="B193" t="str">
        <f>IF(A193="","",申込一覧表!AJ33)</f>
        <v/>
      </c>
      <c r="C193" t="str">
        <f>IF(A193="","",申込一覧表!AN33)</f>
        <v/>
      </c>
      <c r="D193" t="str">
        <f>申込一覧表!AC33</f>
        <v/>
      </c>
      <c r="E193">
        <v>0</v>
      </c>
      <c r="F193">
        <v>0</v>
      </c>
      <c r="G193" t="str">
        <f>申込一覧表!AS33</f>
        <v>999:99.99</v>
      </c>
    </row>
    <row r="194" spans="1:7">
      <c r="A194" t="str">
        <f>IF(申込一覧表!L34="","",申込一覧表!Z34)</f>
        <v/>
      </c>
      <c r="B194" t="str">
        <f>IF(A194="","",申込一覧表!AJ34)</f>
        <v/>
      </c>
      <c r="C194" t="str">
        <f>IF(A194="","",申込一覧表!AN34)</f>
        <v/>
      </c>
      <c r="D194" t="str">
        <f>申込一覧表!AC34</f>
        <v/>
      </c>
      <c r="E194">
        <v>0</v>
      </c>
      <c r="F194">
        <v>0</v>
      </c>
      <c r="G194" t="str">
        <f>申込一覧表!AS34</f>
        <v>999:99.99</v>
      </c>
    </row>
    <row r="195" spans="1:7">
      <c r="A195" t="str">
        <f>IF(申込一覧表!L35="","",申込一覧表!Z35)</f>
        <v/>
      </c>
      <c r="B195" t="str">
        <f>IF(A195="","",申込一覧表!AJ35)</f>
        <v/>
      </c>
      <c r="C195" t="str">
        <f>IF(A195="","",申込一覧表!AN35)</f>
        <v/>
      </c>
      <c r="D195" t="str">
        <f>申込一覧表!AC35</f>
        <v/>
      </c>
      <c r="E195">
        <v>0</v>
      </c>
      <c r="F195">
        <v>0</v>
      </c>
      <c r="G195" t="str">
        <f>申込一覧表!AS35</f>
        <v>999:99.99</v>
      </c>
    </row>
    <row r="196" spans="1:7">
      <c r="A196" t="str">
        <f>IF(申込一覧表!L36="","",申込一覧表!Z36)</f>
        <v/>
      </c>
      <c r="B196" t="str">
        <f>IF(A196="","",申込一覧表!AJ36)</f>
        <v/>
      </c>
      <c r="C196" t="str">
        <f>IF(A196="","",申込一覧表!AN36)</f>
        <v/>
      </c>
      <c r="D196" t="str">
        <f>申込一覧表!AC36</f>
        <v/>
      </c>
      <c r="E196">
        <v>0</v>
      </c>
      <c r="F196">
        <v>0</v>
      </c>
      <c r="G196" t="str">
        <f>申込一覧表!AS36</f>
        <v>999:99.99</v>
      </c>
    </row>
    <row r="197" spans="1:7">
      <c r="A197" t="str">
        <f>IF(申込一覧表!L37="","",申込一覧表!Z37)</f>
        <v/>
      </c>
      <c r="B197" t="str">
        <f>IF(A197="","",申込一覧表!AJ37)</f>
        <v/>
      </c>
      <c r="C197" t="str">
        <f>IF(A197="","",申込一覧表!AN37)</f>
        <v/>
      </c>
      <c r="D197" t="str">
        <f>申込一覧表!AC37</f>
        <v/>
      </c>
      <c r="E197">
        <v>0</v>
      </c>
      <c r="F197">
        <v>0</v>
      </c>
      <c r="G197" t="str">
        <f>申込一覧表!AS37</f>
        <v>999:99.99</v>
      </c>
    </row>
    <row r="198" spans="1:7">
      <c r="A198" t="str">
        <f>IF(申込一覧表!L38="","",申込一覧表!Z38)</f>
        <v/>
      </c>
      <c r="B198" t="str">
        <f>IF(A198="","",申込一覧表!AJ38)</f>
        <v/>
      </c>
      <c r="C198" t="str">
        <f>IF(A198="","",申込一覧表!AN38)</f>
        <v/>
      </c>
      <c r="D198" t="str">
        <f>申込一覧表!AC38</f>
        <v/>
      </c>
      <c r="E198">
        <v>0</v>
      </c>
      <c r="F198">
        <v>0</v>
      </c>
      <c r="G198" t="str">
        <f>申込一覧表!AS38</f>
        <v>999:99.99</v>
      </c>
    </row>
    <row r="199" spans="1:7">
      <c r="A199" t="str">
        <f>IF(申込一覧表!L39="","",申込一覧表!Z39)</f>
        <v/>
      </c>
      <c r="B199" t="str">
        <f>IF(A199="","",申込一覧表!AJ39)</f>
        <v/>
      </c>
      <c r="C199" t="str">
        <f>IF(A199="","",申込一覧表!AN39)</f>
        <v/>
      </c>
      <c r="D199" t="str">
        <f>申込一覧表!AC39</f>
        <v/>
      </c>
      <c r="E199">
        <v>0</v>
      </c>
      <c r="F199">
        <v>0</v>
      </c>
      <c r="G199" t="str">
        <f>申込一覧表!AS39</f>
        <v>999:99.99</v>
      </c>
    </row>
    <row r="200" spans="1:7">
      <c r="A200" t="str">
        <f>IF(申込一覧表!L40="","",申込一覧表!Z40)</f>
        <v/>
      </c>
      <c r="B200" t="str">
        <f>IF(A200="","",申込一覧表!AJ40)</f>
        <v/>
      </c>
      <c r="C200" t="str">
        <f>IF(A200="","",申込一覧表!AN40)</f>
        <v/>
      </c>
      <c r="D200" t="str">
        <f>申込一覧表!AC40</f>
        <v/>
      </c>
      <c r="E200">
        <v>0</v>
      </c>
      <c r="F200">
        <v>0</v>
      </c>
      <c r="G200" t="str">
        <f>申込一覧表!AS40</f>
        <v>999:99.99</v>
      </c>
    </row>
    <row r="201" spans="1:7">
      <c r="A201" t="str">
        <f>IF(申込一覧表!L41="","",申込一覧表!Z41)</f>
        <v/>
      </c>
      <c r="B201" t="str">
        <f>IF(A201="","",申込一覧表!AJ41)</f>
        <v/>
      </c>
      <c r="C201" t="str">
        <f>IF(A201="","",申込一覧表!AN41)</f>
        <v/>
      </c>
      <c r="D201" t="str">
        <f>申込一覧表!AC41</f>
        <v/>
      </c>
      <c r="E201">
        <v>0</v>
      </c>
      <c r="F201">
        <v>0</v>
      </c>
      <c r="G201" t="str">
        <f>申込一覧表!AS41</f>
        <v>999:99.99</v>
      </c>
    </row>
    <row r="202" spans="1:7">
      <c r="A202" t="str">
        <f>IF(申込一覧表!L42="","",申込一覧表!Z42)</f>
        <v/>
      </c>
      <c r="B202" t="str">
        <f>IF(A202="","",申込一覧表!AJ42)</f>
        <v/>
      </c>
      <c r="C202" t="str">
        <f>IF(A202="","",申込一覧表!AN42)</f>
        <v/>
      </c>
      <c r="D202" t="str">
        <f>申込一覧表!AC42</f>
        <v/>
      </c>
      <c r="E202">
        <v>0</v>
      </c>
      <c r="F202">
        <v>0</v>
      </c>
      <c r="G202" t="str">
        <f>申込一覧表!AS42</f>
        <v>999:99.99</v>
      </c>
    </row>
    <row r="203" spans="1:7">
      <c r="A203" t="str">
        <f>IF(申込一覧表!L43="","",申込一覧表!Z43)</f>
        <v/>
      </c>
      <c r="B203" t="str">
        <f>IF(A203="","",申込一覧表!AJ43)</f>
        <v/>
      </c>
      <c r="C203" t="str">
        <f>IF(A203="","",申込一覧表!AN43)</f>
        <v/>
      </c>
      <c r="D203" t="str">
        <f>申込一覧表!AC43</f>
        <v/>
      </c>
      <c r="E203">
        <v>0</v>
      </c>
      <c r="F203">
        <v>0</v>
      </c>
      <c r="G203" t="str">
        <f>申込一覧表!AS43</f>
        <v>999:99.99</v>
      </c>
    </row>
    <row r="204" spans="1:7">
      <c r="A204" t="str">
        <f>IF(申込一覧表!L44="","",申込一覧表!Z44)</f>
        <v/>
      </c>
      <c r="B204" t="str">
        <f>IF(A204="","",申込一覧表!AJ44)</f>
        <v/>
      </c>
      <c r="C204" t="str">
        <f>IF(A204="","",申込一覧表!AN44)</f>
        <v/>
      </c>
      <c r="D204" t="str">
        <f>申込一覧表!AC44</f>
        <v/>
      </c>
      <c r="E204">
        <v>0</v>
      </c>
      <c r="F204">
        <v>0</v>
      </c>
      <c r="G204" t="str">
        <f>申込一覧表!AS44</f>
        <v>999:99.99</v>
      </c>
    </row>
    <row r="205" spans="1:7">
      <c r="A205" s="118" t="str">
        <f>IF(申込一覧表!L45="","",申込一覧表!Z45)</f>
        <v/>
      </c>
      <c r="B205" s="118" t="str">
        <f>IF(A205="","",申込一覧表!AJ45)</f>
        <v/>
      </c>
      <c r="C205" s="118" t="str">
        <f>IF(A205="","",申込一覧表!AN45)</f>
        <v/>
      </c>
      <c r="D205" s="118" t="str">
        <f>申込一覧表!AC45</f>
        <v/>
      </c>
      <c r="E205" s="118">
        <v>0</v>
      </c>
      <c r="F205" s="118">
        <v>0</v>
      </c>
      <c r="G205" s="118" t="str">
        <f>申込一覧表!AS45</f>
        <v>999:99.99</v>
      </c>
    </row>
    <row r="207" spans="1:7">
      <c r="A207" s="118"/>
      <c r="B207" s="118"/>
      <c r="C207" s="118"/>
      <c r="D207" s="118"/>
      <c r="E207" s="118"/>
      <c r="F207" s="118"/>
      <c r="G207" s="118"/>
    </row>
    <row r="208" spans="1:7">
      <c r="A208" t="str">
        <f>IF(申込一覧表!L48="","",申込一覧表!Z48)</f>
        <v/>
      </c>
      <c r="B208" t="str">
        <f>IF(A208="","",申込一覧表!AJ48)</f>
        <v/>
      </c>
      <c r="C208" t="str">
        <f>IF(A208="","",申込一覧表!AN48)</f>
        <v/>
      </c>
      <c r="D208" t="str">
        <f>申込一覧表!AC48</f>
        <v/>
      </c>
      <c r="E208">
        <v>0</v>
      </c>
      <c r="F208">
        <v>5</v>
      </c>
      <c r="G208" t="str">
        <f>申込一覧表!AS48</f>
        <v>999:99.99</v>
      </c>
    </row>
    <row r="209" spans="1:7">
      <c r="A209" t="str">
        <f>IF(申込一覧表!L49="","",申込一覧表!Z49)</f>
        <v/>
      </c>
      <c r="B209" t="str">
        <f>IF(A209="","",申込一覧表!AJ49)</f>
        <v/>
      </c>
      <c r="C209" t="str">
        <f>IF(A209="","",申込一覧表!AN49)</f>
        <v/>
      </c>
      <c r="D209" t="str">
        <f>申込一覧表!AC49</f>
        <v/>
      </c>
      <c r="E209">
        <v>0</v>
      </c>
      <c r="F209">
        <v>5</v>
      </c>
      <c r="G209" t="str">
        <f>申込一覧表!AS49</f>
        <v>999:99.99</v>
      </c>
    </row>
    <row r="210" spans="1:7">
      <c r="A210" t="str">
        <f>IF(申込一覧表!L50="","",申込一覧表!Z50)</f>
        <v/>
      </c>
      <c r="B210" t="str">
        <f>IF(A210="","",申込一覧表!AJ50)</f>
        <v/>
      </c>
      <c r="C210" t="str">
        <f>IF(A210="","",申込一覧表!AN50)</f>
        <v/>
      </c>
      <c r="D210" t="str">
        <f>申込一覧表!AC50</f>
        <v/>
      </c>
      <c r="E210">
        <v>0</v>
      </c>
      <c r="F210">
        <v>5</v>
      </c>
      <c r="G210" t="str">
        <f>申込一覧表!AS50</f>
        <v>999:99.99</v>
      </c>
    </row>
    <row r="211" spans="1:7">
      <c r="A211" t="str">
        <f>IF(申込一覧表!L51="","",申込一覧表!Z51)</f>
        <v/>
      </c>
      <c r="B211" t="str">
        <f>IF(A211="","",申込一覧表!AJ51)</f>
        <v/>
      </c>
      <c r="C211" t="str">
        <f>IF(A211="","",申込一覧表!AN51)</f>
        <v/>
      </c>
      <c r="D211" t="str">
        <f>申込一覧表!AC51</f>
        <v/>
      </c>
      <c r="E211">
        <v>0</v>
      </c>
      <c r="F211">
        <v>5</v>
      </c>
      <c r="G211" t="str">
        <f>申込一覧表!AS51</f>
        <v>999:99.99</v>
      </c>
    </row>
    <row r="212" spans="1:7">
      <c r="A212" t="str">
        <f>IF(申込一覧表!L52="","",申込一覧表!Z52)</f>
        <v/>
      </c>
      <c r="B212" t="str">
        <f>IF(A212="","",申込一覧表!AJ52)</f>
        <v/>
      </c>
      <c r="C212" t="str">
        <f>IF(A212="","",申込一覧表!AN52)</f>
        <v/>
      </c>
      <c r="D212" t="str">
        <f>申込一覧表!AC52</f>
        <v/>
      </c>
      <c r="E212">
        <v>0</v>
      </c>
      <c r="F212">
        <v>5</v>
      </c>
      <c r="G212" t="str">
        <f>申込一覧表!AS52</f>
        <v>999:99.99</v>
      </c>
    </row>
    <row r="213" spans="1:7">
      <c r="A213" t="str">
        <f>IF(申込一覧表!L53="","",申込一覧表!Z53)</f>
        <v/>
      </c>
      <c r="B213" t="str">
        <f>IF(A213="","",申込一覧表!AJ53)</f>
        <v/>
      </c>
      <c r="C213" t="str">
        <f>IF(A213="","",申込一覧表!AN53)</f>
        <v/>
      </c>
      <c r="D213" t="str">
        <f>申込一覧表!AC53</f>
        <v/>
      </c>
      <c r="E213">
        <v>0</v>
      </c>
      <c r="F213">
        <v>5</v>
      </c>
      <c r="G213" t="str">
        <f>申込一覧表!AS53</f>
        <v>999:99.99</v>
      </c>
    </row>
    <row r="214" spans="1:7">
      <c r="A214" t="str">
        <f>IF(申込一覧表!L54="","",申込一覧表!Z54)</f>
        <v/>
      </c>
      <c r="B214" t="str">
        <f>IF(A214="","",申込一覧表!AJ54)</f>
        <v/>
      </c>
      <c r="C214" t="str">
        <f>IF(A214="","",申込一覧表!AN54)</f>
        <v/>
      </c>
      <c r="D214" t="str">
        <f>申込一覧表!AC54</f>
        <v/>
      </c>
      <c r="E214">
        <v>0</v>
      </c>
      <c r="F214">
        <v>5</v>
      </c>
      <c r="G214" t="str">
        <f>申込一覧表!AS54</f>
        <v>999:99.99</v>
      </c>
    </row>
    <row r="215" spans="1:7">
      <c r="A215" t="str">
        <f>IF(申込一覧表!L55="","",申込一覧表!Z55)</f>
        <v/>
      </c>
      <c r="B215" t="str">
        <f>IF(A215="","",申込一覧表!AJ55)</f>
        <v/>
      </c>
      <c r="C215" t="str">
        <f>IF(A215="","",申込一覧表!AN55)</f>
        <v/>
      </c>
      <c r="D215" t="str">
        <f>申込一覧表!AC55</f>
        <v/>
      </c>
      <c r="E215">
        <v>0</v>
      </c>
      <c r="F215">
        <v>5</v>
      </c>
      <c r="G215" t="str">
        <f>申込一覧表!AS55</f>
        <v>999:99.99</v>
      </c>
    </row>
    <row r="216" spans="1:7">
      <c r="A216" t="str">
        <f>IF(申込一覧表!L56="","",申込一覧表!Z56)</f>
        <v/>
      </c>
      <c r="B216" t="str">
        <f>IF(A216="","",申込一覧表!AJ56)</f>
        <v/>
      </c>
      <c r="C216" t="str">
        <f>IF(A216="","",申込一覧表!AN56)</f>
        <v/>
      </c>
      <c r="D216" t="str">
        <f>申込一覧表!AC56</f>
        <v/>
      </c>
      <c r="E216">
        <v>0</v>
      </c>
      <c r="F216">
        <v>5</v>
      </c>
      <c r="G216" t="str">
        <f>申込一覧表!AS56</f>
        <v>999:99.99</v>
      </c>
    </row>
    <row r="217" spans="1:7">
      <c r="A217" t="str">
        <f>IF(申込一覧表!L57="","",申込一覧表!Z57)</f>
        <v/>
      </c>
      <c r="B217" t="str">
        <f>IF(A217="","",申込一覧表!AJ57)</f>
        <v/>
      </c>
      <c r="C217" t="str">
        <f>IF(A217="","",申込一覧表!AN57)</f>
        <v/>
      </c>
      <c r="D217" t="str">
        <f>申込一覧表!AC57</f>
        <v/>
      </c>
      <c r="E217">
        <v>0</v>
      </c>
      <c r="F217">
        <v>5</v>
      </c>
      <c r="G217" t="str">
        <f>申込一覧表!AS57</f>
        <v>999:99.99</v>
      </c>
    </row>
    <row r="218" spans="1:7">
      <c r="A218" t="str">
        <f>IF(申込一覧表!L58="","",申込一覧表!Z58)</f>
        <v/>
      </c>
      <c r="B218" t="str">
        <f>IF(A218="","",申込一覧表!AJ58)</f>
        <v/>
      </c>
      <c r="C218" t="str">
        <f>IF(A218="","",申込一覧表!AN58)</f>
        <v/>
      </c>
      <c r="D218" t="str">
        <f>申込一覧表!AC58</f>
        <v/>
      </c>
      <c r="E218">
        <v>0</v>
      </c>
      <c r="F218">
        <v>5</v>
      </c>
      <c r="G218" t="str">
        <f>申込一覧表!AS58</f>
        <v>999:99.99</v>
      </c>
    </row>
    <row r="219" spans="1:7">
      <c r="A219" t="str">
        <f>IF(申込一覧表!L59="","",申込一覧表!Z59)</f>
        <v/>
      </c>
      <c r="B219" t="str">
        <f>IF(A219="","",申込一覧表!AJ59)</f>
        <v/>
      </c>
      <c r="C219" t="str">
        <f>IF(A219="","",申込一覧表!AN59)</f>
        <v/>
      </c>
      <c r="D219" t="str">
        <f>申込一覧表!AC59</f>
        <v/>
      </c>
      <c r="E219">
        <v>0</v>
      </c>
      <c r="F219">
        <v>5</v>
      </c>
      <c r="G219" t="str">
        <f>申込一覧表!AS59</f>
        <v>999:99.99</v>
      </c>
    </row>
    <row r="220" spans="1:7">
      <c r="A220" t="str">
        <f>IF(申込一覧表!L60="","",申込一覧表!Z60)</f>
        <v/>
      </c>
      <c r="B220" t="str">
        <f>IF(A220="","",申込一覧表!AJ60)</f>
        <v/>
      </c>
      <c r="C220" t="str">
        <f>IF(A220="","",申込一覧表!AN60)</f>
        <v/>
      </c>
      <c r="D220" t="str">
        <f>申込一覧表!AC60</f>
        <v/>
      </c>
      <c r="E220">
        <v>0</v>
      </c>
      <c r="F220">
        <v>5</v>
      </c>
      <c r="G220" t="str">
        <f>申込一覧表!AS60</f>
        <v>999:99.99</v>
      </c>
    </row>
    <row r="221" spans="1:7">
      <c r="A221" t="str">
        <f>IF(申込一覧表!L61="","",申込一覧表!Z61)</f>
        <v/>
      </c>
      <c r="B221" t="str">
        <f>IF(A221="","",申込一覧表!AJ61)</f>
        <v/>
      </c>
      <c r="C221" t="str">
        <f>IF(A221="","",申込一覧表!AN61)</f>
        <v/>
      </c>
      <c r="D221" t="str">
        <f>申込一覧表!AC61</f>
        <v/>
      </c>
      <c r="E221">
        <v>0</v>
      </c>
      <c r="F221">
        <v>5</v>
      </c>
      <c r="G221" t="str">
        <f>申込一覧表!AS61</f>
        <v>999:99.99</v>
      </c>
    </row>
    <row r="222" spans="1:7">
      <c r="A222" t="str">
        <f>IF(申込一覧表!L62="","",申込一覧表!Z62)</f>
        <v/>
      </c>
      <c r="B222" t="str">
        <f>IF(A222="","",申込一覧表!AJ62)</f>
        <v/>
      </c>
      <c r="C222" t="str">
        <f>IF(A222="","",申込一覧表!AN62)</f>
        <v/>
      </c>
      <c r="D222" t="str">
        <f>申込一覧表!AC62</f>
        <v/>
      </c>
      <c r="E222">
        <v>0</v>
      </c>
      <c r="F222">
        <v>5</v>
      </c>
      <c r="G222" t="str">
        <f>申込一覧表!AS62</f>
        <v>999:99.99</v>
      </c>
    </row>
    <row r="223" spans="1:7">
      <c r="A223" t="str">
        <f>IF(申込一覧表!L63="","",申込一覧表!Z63)</f>
        <v/>
      </c>
      <c r="B223" t="str">
        <f>IF(A223="","",申込一覧表!AJ63)</f>
        <v/>
      </c>
      <c r="C223" t="str">
        <f>IF(A223="","",申込一覧表!AN63)</f>
        <v/>
      </c>
      <c r="D223" t="str">
        <f>申込一覧表!AC63</f>
        <v/>
      </c>
      <c r="E223">
        <v>0</v>
      </c>
      <c r="F223">
        <v>5</v>
      </c>
      <c r="G223" t="str">
        <f>申込一覧表!AS63</f>
        <v>999:99.99</v>
      </c>
    </row>
    <row r="224" spans="1:7">
      <c r="A224" t="str">
        <f>IF(申込一覧表!L64="","",申込一覧表!Z64)</f>
        <v/>
      </c>
      <c r="B224" t="str">
        <f>IF(A224="","",申込一覧表!AJ64)</f>
        <v/>
      </c>
      <c r="C224" t="str">
        <f>IF(A224="","",申込一覧表!AN64)</f>
        <v/>
      </c>
      <c r="D224" t="str">
        <f>申込一覧表!AC64</f>
        <v/>
      </c>
      <c r="E224">
        <v>0</v>
      </c>
      <c r="F224">
        <v>5</v>
      </c>
      <c r="G224" t="str">
        <f>申込一覧表!AS64</f>
        <v>999:99.99</v>
      </c>
    </row>
    <row r="225" spans="1:7">
      <c r="A225" t="str">
        <f>IF(申込一覧表!L65="","",申込一覧表!Z65)</f>
        <v/>
      </c>
      <c r="B225" t="str">
        <f>IF(A225="","",申込一覧表!AJ65)</f>
        <v/>
      </c>
      <c r="C225" t="str">
        <f>IF(A225="","",申込一覧表!AN65)</f>
        <v/>
      </c>
      <c r="D225" t="str">
        <f>申込一覧表!AC65</f>
        <v/>
      </c>
      <c r="E225">
        <v>0</v>
      </c>
      <c r="F225">
        <v>5</v>
      </c>
      <c r="G225" t="str">
        <f>申込一覧表!AS65</f>
        <v>999:99.99</v>
      </c>
    </row>
    <row r="226" spans="1:7">
      <c r="A226" t="str">
        <f>IF(申込一覧表!L66="","",申込一覧表!Z66)</f>
        <v/>
      </c>
      <c r="B226" t="str">
        <f>IF(A226="","",申込一覧表!AJ66)</f>
        <v/>
      </c>
      <c r="C226" t="str">
        <f>IF(A226="","",申込一覧表!AN66)</f>
        <v/>
      </c>
      <c r="D226" t="str">
        <f>申込一覧表!AC66</f>
        <v/>
      </c>
      <c r="E226">
        <v>0</v>
      </c>
      <c r="F226">
        <v>5</v>
      </c>
      <c r="G226" t="str">
        <f>申込一覧表!AS66</f>
        <v>999:99.99</v>
      </c>
    </row>
    <row r="227" spans="1:7">
      <c r="A227" t="str">
        <f>IF(申込一覧表!L67="","",申込一覧表!Z67)</f>
        <v/>
      </c>
      <c r="B227" t="str">
        <f>IF(A227="","",申込一覧表!AJ67)</f>
        <v/>
      </c>
      <c r="C227" t="str">
        <f>IF(A227="","",申込一覧表!AN67)</f>
        <v/>
      </c>
      <c r="D227" t="str">
        <f>申込一覧表!AC67</f>
        <v/>
      </c>
      <c r="E227">
        <v>0</v>
      </c>
      <c r="F227">
        <v>5</v>
      </c>
      <c r="G227" t="str">
        <f>申込一覧表!AS67</f>
        <v>999:99.99</v>
      </c>
    </row>
    <row r="228" spans="1:7">
      <c r="A228" t="str">
        <f>IF(申込一覧表!L68="","",申込一覧表!Z68)</f>
        <v/>
      </c>
      <c r="B228" t="str">
        <f>IF(A228="","",申込一覧表!AJ68)</f>
        <v/>
      </c>
      <c r="C228" t="str">
        <f>IF(A228="","",申込一覧表!AN68)</f>
        <v/>
      </c>
      <c r="D228" t="str">
        <f>申込一覧表!AC68</f>
        <v/>
      </c>
      <c r="E228">
        <v>0</v>
      </c>
      <c r="F228">
        <v>5</v>
      </c>
      <c r="G228" t="str">
        <f>申込一覧表!AS68</f>
        <v>999:99.99</v>
      </c>
    </row>
    <row r="229" spans="1:7">
      <c r="A229" t="str">
        <f>IF(申込一覧表!L69="","",申込一覧表!Z69)</f>
        <v/>
      </c>
      <c r="B229" t="str">
        <f>IF(A229="","",申込一覧表!AJ69)</f>
        <v/>
      </c>
      <c r="C229" t="str">
        <f>IF(A229="","",申込一覧表!AN69)</f>
        <v/>
      </c>
      <c r="D229" t="str">
        <f>申込一覧表!AC69</f>
        <v/>
      </c>
      <c r="E229">
        <v>0</v>
      </c>
      <c r="F229">
        <v>5</v>
      </c>
      <c r="G229" t="str">
        <f>申込一覧表!AS69</f>
        <v>999:99.99</v>
      </c>
    </row>
    <row r="230" spans="1:7">
      <c r="A230" t="str">
        <f>IF(申込一覧表!L70="","",申込一覧表!Z70)</f>
        <v/>
      </c>
      <c r="B230" t="str">
        <f>IF(A230="","",申込一覧表!AJ70)</f>
        <v/>
      </c>
      <c r="C230" t="str">
        <f>IF(A230="","",申込一覧表!AN70)</f>
        <v/>
      </c>
      <c r="D230" t="str">
        <f>申込一覧表!AC70</f>
        <v/>
      </c>
      <c r="E230">
        <v>0</v>
      </c>
      <c r="F230">
        <v>5</v>
      </c>
      <c r="G230" t="str">
        <f>申込一覧表!AS70</f>
        <v>999:99.99</v>
      </c>
    </row>
    <row r="231" spans="1:7">
      <c r="A231" t="str">
        <f>IF(申込一覧表!L71="","",申込一覧表!Z71)</f>
        <v/>
      </c>
      <c r="B231" t="str">
        <f>IF(A231="","",申込一覧表!AJ71)</f>
        <v/>
      </c>
      <c r="C231" t="str">
        <f>IF(A231="","",申込一覧表!AN71)</f>
        <v/>
      </c>
      <c r="D231" t="str">
        <f>申込一覧表!AC71</f>
        <v/>
      </c>
      <c r="E231">
        <v>0</v>
      </c>
      <c r="F231">
        <v>5</v>
      </c>
      <c r="G231" t="str">
        <f>申込一覧表!AS71</f>
        <v>999:99.99</v>
      </c>
    </row>
    <row r="232" spans="1:7">
      <c r="A232" t="str">
        <f>IF(申込一覧表!L72="","",申込一覧表!Z72)</f>
        <v/>
      </c>
      <c r="B232" t="str">
        <f>IF(A232="","",申込一覧表!AJ72)</f>
        <v/>
      </c>
      <c r="C232" t="str">
        <f>IF(A232="","",申込一覧表!AN72)</f>
        <v/>
      </c>
      <c r="D232" t="str">
        <f>申込一覧表!AC72</f>
        <v/>
      </c>
      <c r="E232">
        <v>0</v>
      </c>
      <c r="F232">
        <v>5</v>
      </c>
      <c r="G232" t="str">
        <f>申込一覧表!AS72</f>
        <v>999:99.99</v>
      </c>
    </row>
    <row r="233" spans="1:7">
      <c r="A233" t="str">
        <f>IF(申込一覧表!L73="","",申込一覧表!Z73)</f>
        <v/>
      </c>
      <c r="B233" t="str">
        <f>IF(A233="","",申込一覧表!AJ73)</f>
        <v/>
      </c>
      <c r="C233" t="str">
        <f>IF(A233="","",申込一覧表!AN73)</f>
        <v/>
      </c>
      <c r="D233" t="str">
        <f>申込一覧表!AC73</f>
        <v/>
      </c>
      <c r="E233">
        <v>0</v>
      </c>
      <c r="F233">
        <v>5</v>
      </c>
      <c r="G233" t="str">
        <f>申込一覧表!AS73</f>
        <v>999:99.99</v>
      </c>
    </row>
    <row r="234" spans="1:7">
      <c r="A234" t="str">
        <f>IF(申込一覧表!L74="","",申込一覧表!Z74)</f>
        <v/>
      </c>
      <c r="B234" t="str">
        <f>IF(A234="","",申込一覧表!AJ74)</f>
        <v/>
      </c>
      <c r="C234" t="str">
        <f>IF(A234="","",申込一覧表!AN74)</f>
        <v/>
      </c>
      <c r="D234" t="str">
        <f>申込一覧表!AC74</f>
        <v/>
      </c>
      <c r="E234">
        <v>0</v>
      </c>
      <c r="F234">
        <v>5</v>
      </c>
      <c r="G234" t="str">
        <f>申込一覧表!AS74</f>
        <v>999:99.99</v>
      </c>
    </row>
    <row r="235" spans="1:7">
      <c r="A235" t="str">
        <f>IF(申込一覧表!L75="","",申込一覧表!Z75)</f>
        <v/>
      </c>
      <c r="B235" t="str">
        <f>IF(A235="","",申込一覧表!AJ75)</f>
        <v/>
      </c>
      <c r="C235" t="str">
        <f>IF(A235="","",申込一覧表!AN75)</f>
        <v/>
      </c>
      <c r="D235" t="str">
        <f>申込一覧表!AC75</f>
        <v/>
      </c>
      <c r="E235">
        <v>0</v>
      </c>
      <c r="F235">
        <v>5</v>
      </c>
      <c r="G235" t="str">
        <f>申込一覧表!AS75</f>
        <v>999:99.99</v>
      </c>
    </row>
    <row r="236" spans="1:7">
      <c r="A236" t="str">
        <f>IF(申込一覧表!L76="","",申込一覧表!Z76)</f>
        <v/>
      </c>
      <c r="B236" t="str">
        <f>IF(A236="","",申込一覧表!AJ76)</f>
        <v/>
      </c>
      <c r="C236" t="str">
        <f>IF(A236="","",申込一覧表!AN76)</f>
        <v/>
      </c>
      <c r="D236" t="str">
        <f>申込一覧表!AC76</f>
        <v/>
      </c>
      <c r="E236">
        <v>0</v>
      </c>
      <c r="F236">
        <v>5</v>
      </c>
      <c r="G236" t="str">
        <f>申込一覧表!AS76</f>
        <v>999:99.99</v>
      </c>
    </row>
    <row r="237" spans="1:7">
      <c r="A237" t="str">
        <f>IF(申込一覧表!L77="","",申込一覧表!Z77)</f>
        <v/>
      </c>
      <c r="B237" t="str">
        <f>IF(A237="","",申込一覧表!AJ77)</f>
        <v/>
      </c>
      <c r="C237" t="str">
        <f>IF(A237="","",申込一覧表!AN77)</f>
        <v/>
      </c>
      <c r="D237" t="str">
        <f>申込一覧表!AC77</f>
        <v/>
      </c>
      <c r="E237">
        <v>0</v>
      </c>
      <c r="F237">
        <v>5</v>
      </c>
      <c r="G237" t="str">
        <f>申込一覧表!AS77</f>
        <v>999:99.99</v>
      </c>
    </row>
    <row r="238" spans="1:7">
      <c r="A238" t="str">
        <f>IF(申込一覧表!L78="","",申込一覧表!Z78)</f>
        <v/>
      </c>
      <c r="B238" t="str">
        <f>IF(A238="","",申込一覧表!AJ78)</f>
        <v/>
      </c>
      <c r="C238" t="str">
        <f>IF(A238="","",申込一覧表!AN78)</f>
        <v/>
      </c>
      <c r="D238" t="str">
        <f>申込一覧表!AC78</f>
        <v/>
      </c>
      <c r="E238">
        <v>0</v>
      </c>
      <c r="F238">
        <v>5</v>
      </c>
      <c r="G238" t="str">
        <f>申込一覧表!AS78</f>
        <v>999:99.99</v>
      </c>
    </row>
    <row r="239" spans="1:7">
      <c r="A239" t="str">
        <f>IF(申込一覧表!L79="","",申込一覧表!Z79)</f>
        <v/>
      </c>
      <c r="B239" t="str">
        <f>IF(A239="","",申込一覧表!AJ79)</f>
        <v/>
      </c>
      <c r="C239" t="str">
        <f>IF(A239="","",申込一覧表!AN79)</f>
        <v/>
      </c>
      <c r="D239" t="str">
        <f>申込一覧表!AC79</f>
        <v/>
      </c>
      <c r="E239">
        <v>0</v>
      </c>
      <c r="F239">
        <v>5</v>
      </c>
      <c r="G239" t="str">
        <f>申込一覧表!AS79</f>
        <v>999:99.99</v>
      </c>
    </row>
    <row r="240" spans="1:7">
      <c r="A240" t="str">
        <f>IF(申込一覧表!L80="","",申込一覧表!Z80)</f>
        <v/>
      </c>
      <c r="B240" t="str">
        <f>IF(A240="","",申込一覧表!AJ80)</f>
        <v/>
      </c>
      <c r="C240" t="str">
        <f>IF(A240="","",申込一覧表!AN80)</f>
        <v/>
      </c>
      <c r="D240" t="str">
        <f>申込一覧表!AC80</f>
        <v/>
      </c>
      <c r="E240">
        <v>0</v>
      </c>
      <c r="F240">
        <v>5</v>
      </c>
      <c r="G240" t="str">
        <f>申込一覧表!AS80</f>
        <v>999:99.99</v>
      </c>
    </row>
    <row r="241" spans="1:7">
      <c r="A241" t="str">
        <f>IF(申込一覧表!L81="","",申込一覧表!Z81)</f>
        <v/>
      </c>
      <c r="B241" t="str">
        <f>IF(A241="","",申込一覧表!AJ81)</f>
        <v/>
      </c>
      <c r="C241" t="str">
        <f>IF(A241="","",申込一覧表!AN81)</f>
        <v/>
      </c>
      <c r="D241" t="str">
        <f>申込一覧表!AC81</f>
        <v/>
      </c>
      <c r="E241">
        <v>0</v>
      </c>
      <c r="F241">
        <v>5</v>
      </c>
      <c r="G241" t="str">
        <f>申込一覧表!AS81</f>
        <v>999:99.99</v>
      </c>
    </row>
    <row r="242" spans="1:7">
      <c r="A242" t="str">
        <f>IF(申込一覧表!L82="","",申込一覧表!Z82)</f>
        <v/>
      </c>
      <c r="B242" t="str">
        <f>IF(A242="","",申込一覧表!AJ82)</f>
        <v/>
      </c>
      <c r="C242" t="str">
        <f>IF(A242="","",申込一覧表!AN82)</f>
        <v/>
      </c>
      <c r="D242" t="str">
        <f>申込一覧表!AC82</f>
        <v/>
      </c>
      <c r="E242">
        <v>0</v>
      </c>
      <c r="F242">
        <v>5</v>
      </c>
      <c r="G242" t="str">
        <f>申込一覧表!AS82</f>
        <v>999:99.99</v>
      </c>
    </row>
    <row r="243" spans="1:7">
      <c r="A243" t="str">
        <f>IF(申込一覧表!L83="","",申込一覧表!Z83)</f>
        <v/>
      </c>
      <c r="B243" t="str">
        <f>IF(A243="","",申込一覧表!AJ83)</f>
        <v/>
      </c>
      <c r="C243" t="str">
        <f>IF(A243="","",申込一覧表!AN83)</f>
        <v/>
      </c>
      <c r="D243" t="str">
        <f>申込一覧表!AC83</f>
        <v/>
      </c>
      <c r="E243">
        <v>0</v>
      </c>
      <c r="F243">
        <v>5</v>
      </c>
      <c r="G243" t="str">
        <f>申込一覧表!AS83</f>
        <v>999:99.99</v>
      </c>
    </row>
    <row r="244" spans="1:7">
      <c r="A244" t="str">
        <f>IF(申込一覧表!L84="","",申込一覧表!Z84)</f>
        <v/>
      </c>
      <c r="B244" t="str">
        <f>IF(A244="","",申込一覧表!AJ84)</f>
        <v/>
      </c>
      <c r="C244" t="str">
        <f>IF(A244="","",申込一覧表!AN84)</f>
        <v/>
      </c>
      <c r="D244" t="str">
        <f>申込一覧表!AC84</f>
        <v/>
      </c>
      <c r="E244">
        <v>0</v>
      </c>
      <c r="F244">
        <v>5</v>
      </c>
      <c r="G244" t="str">
        <f>申込一覧表!AS84</f>
        <v>999:99.99</v>
      </c>
    </row>
    <row r="245" spans="1:7">
      <c r="A245" t="str">
        <f>IF(申込一覧表!L85="","",申込一覧表!Z85)</f>
        <v/>
      </c>
      <c r="B245" t="str">
        <f>IF(A245="","",申込一覧表!AJ85)</f>
        <v/>
      </c>
      <c r="C245" t="str">
        <f>IF(A245="","",申込一覧表!AN85)</f>
        <v/>
      </c>
      <c r="D245" t="str">
        <f>申込一覧表!AC85</f>
        <v/>
      </c>
      <c r="E245">
        <v>0</v>
      </c>
      <c r="F245">
        <v>5</v>
      </c>
      <c r="G245" t="str">
        <f>申込一覧表!AS85</f>
        <v>999:99.99</v>
      </c>
    </row>
    <row r="246" spans="1:7">
      <c r="A246" t="str">
        <f>IF(申込一覧表!L86="","",申込一覧表!Z86)</f>
        <v/>
      </c>
      <c r="B246" t="str">
        <f>IF(A246="","",申込一覧表!AJ86)</f>
        <v/>
      </c>
      <c r="C246" t="str">
        <f>IF(A246="","",申込一覧表!AN86)</f>
        <v/>
      </c>
      <c r="D246" t="str">
        <f>申込一覧表!AC86</f>
        <v/>
      </c>
      <c r="E246">
        <v>0</v>
      </c>
      <c r="F246">
        <v>5</v>
      </c>
      <c r="G246" t="str">
        <f>申込一覧表!AS86</f>
        <v>999:99.99</v>
      </c>
    </row>
    <row r="247" spans="1:7">
      <c r="A247" s="118" t="str">
        <f>IF(申込一覧表!L87="","",申込一覧表!Z87)</f>
        <v/>
      </c>
      <c r="B247" s="118" t="str">
        <f>IF(A247="","",申込一覧表!AJ87)</f>
        <v/>
      </c>
      <c r="C247" s="118" t="str">
        <f>IF(A247="","",申込一覧表!AN87)</f>
        <v/>
      </c>
      <c r="D247" s="118" t="str">
        <f>申込一覧表!AC87</f>
        <v/>
      </c>
      <c r="E247" s="118">
        <v>0</v>
      </c>
      <c r="F247" s="118">
        <v>5</v>
      </c>
      <c r="G247" s="118" t="str">
        <f>申込一覧表!AS87</f>
        <v>999:99.99</v>
      </c>
    </row>
    <row r="248" spans="1:7">
      <c r="A248" t="str">
        <f>IF(申込一覧表!N6="","",申込一覧表!Z6)</f>
        <v/>
      </c>
      <c r="B248" s="26" t="str">
        <f>IF(A248="","",申込一覧表!AK6)</f>
        <v/>
      </c>
      <c r="C248" s="26" t="str">
        <f>IF(A248="","",申込一覧表!AO6)</f>
        <v/>
      </c>
      <c r="D248" s="26" t="str">
        <f>申込一覧表!AC6</f>
        <v/>
      </c>
      <c r="E248">
        <v>0</v>
      </c>
      <c r="F248">
        <v>0</v>
      </c>
      <c r="G248" t="str">
        <f>申込一覧表!AT6</f>
        <v>999:99.99</v>
      </c>
    </row>
    <row r="249" spans="1:7">
      <c r="A249" t="str">
        <f>IF(申込一覧表!N7="","",申込一覧表!Z7)</f>
        <v/>
      </c>
      <c r="B249" t="str">
        <f>IF(A249="","",申込一覧表!AK7)</f>
        <v/>
      </c>
      <c r="C249" t="str">
        <f>IF(A249="","",申込一覧表!AO7)</f>
        <v/>
      </c>
      <c r="D249" t="str">
        <f>申込一覧表!AC7</f>
        <v/>
      </c>
      <c r="E249">
        <v>0</v>
      </c>
      <c r="F249">
        <v>0</v>
      </c>
      <c r="G249" t="str">
        <f>申込一覧表!AT7</f>
        <v>999:99.99</v>
      </c>
    </row>
    <row r="250" spans="1:7">
      <c r="A250" t="str">
        <f>IF(申込一覧表!N8="","",申込一覧表!Z8)</f>
        <v/>
      </c>
      <c r="B250" t="str">
        <f>IF(A250="","",申込一覧表!AK8)</f>
        <v/>
      </c>
      <c r="C250" t="str">
        <f>IF(A250="","",申込一覧表!AO8)</f>
        <v/>
      </c>
      <c r="D250" t="str">
        <f>申込一覧表!AC8</f>
        <v/>
      </c>
      <c r="E250">
        <v>0</v>
      </c>
      <c r="F250">
        <v>0</v>
      </c>
      <c r="G250" t="str">
        <f>申込一覧表!AT8</f>
        <v>999:99.99</v>
      </c>
    </row>
    <row r="251" spans="1:7">
      <c r="A251" t="str">
        <f>IF(申込一覧表!N9="","",申込一覧表!Z9)</f>
        <v/>
      </c>
      <c r="B251" t="str">
        <f>IF(A251="","",申込一覧表!AK9)</f>
        <v/>
      </c>
      <c r="C251" t="str">
        <f>IF(A251="","",申込一覧表!AO9)</f>
        <v/>
      </c>
      <c r="D251" t="str">
        <f>申込一覧表!AC9</f>
        <v/>
      </c>
      <c r="E251">
        <v>0</v>
      </c>
      <c r="F251">
        <v>0</v>
      </c>
      <c r="G251" t="str">
        <f>申込一覧表!AT9</f>
        <v>999:99.99</v>
      </c>
    </row>
    <row r="252" spans="1:7">
      <c r="A252" t="str">
        <f>IF(申込一覧表!N10="","",申込一覧表!Z10)</f>
        <v/>
      </c>
      <c r="B252" t="str">
        <f>IF(A252="","",申込一覧表!AK10)</f>
        <v/>
      </c>
      <c r="C252" t="str">
        <f>IF(A252="","",申込一覧表!AO10)</f>
        <v/>
      </c>
      <c r="D252" t="str">
        <f>申込一覧表!AC10</f>
        <v/>
      </c>
      <c r="E252">
        <v>0</v>
      </c>
      <c r="F252">
        <v>0</v>
      </c>
      <c r="G252" t="str">
        <f>申込一覧表!AT10</f>
        <v>999:99.99</v>
      </c>
    </row>
    <row r="253" spans="1:7">
      <c r="A253" t="str">
        <f>IF(申込一覧表!N11="","",申込一覧表!Z11)</f>
        <v/>
      </c>
      <c r="B253" t="str">
        <f>IF(A253="","",申込一覧表!AK11)</f>
        <v/>
      </c>
      <c r="C253" t="str">
        <f>IF(A253="","",申込一覧表!AO11)</f>
        <v/>
      </c>
      <c r="D253" t="str">
        <f>申込一覧表!AC11</f>
        <v/>
      </c>
      <c r="E253">
        <v>0</v>
      </c>
      <c r="F253">
        <v>0</v>
      </c>
      <c r="G253" t="str">
        <f>申込一覧表!AT11</f>
        <v>999:99.99</v>
      </c>
    </row>
    <row r="254" spans="1:7">
      <c r="A254" t="str">
        <f>IF(申込一覧表!N12="","",申込一覧表!Z12)</f>
        <v/>
      </c>
      <c r="B254" t="str">
        <f>IF(A254="","",申込一覧表!AK12)</f>
        <v/>
      </c>
      <c r="C254" t="str">
        <f>IF(A254="","",申込一覧表!AO12)</f>
        <v/>
      </c>
      <c r="D254" t="str">
        <f>申込一覧表!AC12</f>
        <v/>
      </c>
      <c r="E254">
        <v>0</v>
      </c>
      <c r="F254">
        <v>0</v>
      </c>
      <c r="G254" t="str">
        <f>申込一覧表!AT12</f>
        <v>999:99.99</v>
      </c>
    </row>
    <row r="255" spans="1:7">
      <c r="A255" t="str">
        <f>IF(申込一覧表!N13="","",申込一覧表!Z13)</f>
        <v/>
      </c>
      <c r="B255" t="str">
        <f>IF(A255="","",申込一覧表!AK13)</f>
        <v/>
      </c>
      <c r="C255" t="str">
        <f>IF(A255="","",申込一覧表!AO13)</f>
        <v/>
      </c>
      <c r="D255" t="str">
        <f>申込一覧表!AC13</f>
        <v/>
      </c>
      <c r="E255">
        <v>0</v>
      </c>
      <c r="F255">
        <v>0</v>
      </c>
      <c r="G255" t="str">
        <f>申込一覧表!AT13</f>
        <v>999:99.99</v>
      </c>
    </row>
    <row r="256" spans="1:7">
      <c r="A256" t="str">
        <f>IF(申込一覧表!N14="","",申込一覧表!Z14)</f>
        <v/>
      </c>
      <c r="B256" t="str">
        <f>IF(A256="","",申込一覧表!AK14)</f>
        <v/>
      </c>
      <c r="C256" t="str">
        <f>IF(A256="","",申込一覧表!AO14)</f>
        <v/>
      </c>
      <c r="D256" t="str">
        <f>申込一覧表!AC14</f>
        <v/>
      </c>
      <c r="E256">
        <v>0</v>
      </c>
      <c r="F256">
        <v>0</v>
      </c>
      <c r="G256" t="str">
        <f>申込一覧表!AT14</f>
        <v>999:99.99</v>
      </c>
    </row>
    <row r="257" spans="1:7">
      <c r="A257" t="str">
        <f>IF(申込一覧表!N15="","",申込一覧表!Z15)</f>
        <v/>
      </c>
      <c r="B257" t="str">
        <f>IF(A257="","",申込一覧表!AK15)</f>
        <v/>
      </c>
      <c r="C257" t="str">
        <f>IF(A257="","",申込一覧表!AO15)</f>
        <v/>
      </c>
      <c r="D257" t="str">
        <f>申込一覧表!AC15</f>
        <v/>
      </c>
      <c r="E257">
        <v>0</v>
      </c>
      <c r="F257">
        <v>0</v>
      </c>
      <c r="G257" t="str">
        <f>申込一覧表!AT15</f>
        <v>999:99.99</v>
      </c>
    </row>
    <row r="258" spans="1:7">
      <c r="A258" t="str">
        <f>IF(申込一覧表!N16="","",申込一覧表!Z16)</f>
        <v/>
      </c>
      <c r="B258" t="str">
        <f>IF(A258="","",申込一覧表!AK16)</f>
        <v/>
      </c>
      <c r="C258" t="str">
        <f>IF(A258="","",申込一覧表!AO16)</f>
        <v/>
      </c>
      <c r="D258" t="str">
        <f>申込一覧表!AC16</f>
        <v/>
      </c>
      <c r="E258">
        <v>0</v>
      </c>
      <c r="F258">
        <v>0</v>
      </c>
      <c r="G258" t="str">
        <f>申込一覧表!AT16</f>
        <v>999:99.99</v>
      </c>
    </row>
    <row r="259" spans="1:7">
      <c r="A259" t="str">
        <f>IF(申込一覧表!N17="","",申込一覧表!Z17)</f>
        <v/>
      </c>
      <c r="B259" t="str">
        <f>IF(A259="","",申込一覧表!AK17)</f>
        <v/>
      </c>
      <c r="C259" t="str">
        <f>IF(A259="","",申込一覧表!AO17)</f>
        <v/>
      </c>
      <c r="D259" t="str">
        <f>申込一覧表!AC17</f>
        <v/>
      </c>
      <c r="E259">
        <v>0</v>
      </c>
      <c r="F259">
        <v>0</v>
      </c>
      <c r="G259" t="str">
        <f>申込一覧表!AT17</f>
        <v>999:99.99</v>
      </c>
    </row>
    <row r="260" spans="1:7">
      <c r="A260" t="str">
        <f>IF(申込一覧表!N18="","",申込一覧表!Z18)</f>
        <v/>
      </c>
      <c r="B260" t="str">
        <f>IF(A260="","",申込一覧表!AK18)</f>
        <v/>
      </c>
      <c r="C260" t="str">
        <f>IF(A260="","",申込一覧表!AO18)</f>
        <v/>
      </c>
      <c r="D260" t="str">
        <f>申込一覧表!AC18</f>
        <v/>
      </c>
      <c r="E260">
        <v>0</v>
      </c>
      <c r="F260">
        <v>0</v>
      </c>
      <c r="G260" t="str">
        <f>申込一覧表!AT18</f>
        <v>999:99.99</v>
      </c>
    </row>
    <row r="261" spans="1:7">
      <c r="A261" t="str">
        <f>IF(申込一覧表!N19="","",申込一覧表!Z19)</f>
        <v/>
      </c>
      <c r="B261" t="str">
        <f>IF(A261="","",申込一覧表!AK19)</f>
        <v/>
      </c>
      <c r="C261" t="str">
        <f>IF(A261="","",申込一覧表!AO19)</f>
        <v/>
      </c>
      <c r="D261" t="str">
        <f>申込一覧表!AC19</f>
        <v/>
      </c>
      <c r="E261">
        <v>0</v>
      </c>
      <c r="F261">
        <v>0</v>
      </c>
      <c r="G261" t="str">
        <f>申込一覧表!AT19</f>
        <v>999:99.99</v>
      </c>
    </row>
    <row r="262" spans="1:7">
      <c r="A262" t="str">
        <f>IF(申込一覧表!N20="","",申込一覧表!Z20)</f>
        <v/>
      </c>
      <c r="B262" t="str">
        <f>IF(A262="","",申込一覧表!AK20)</f>
        <v/>
      </c>
      <c r="C262" t="str">
        <f>IF(A262="","",申込一覧表!AO20)</f>
        <v/>
      </c>
      <c r="D262" t="str">
        <f>申込一覧表!AC20</f>
        <v/>
      </c>
      <c r="E262">
        <v>0</v>
      </c>
      <c r="F262">
        <v>0</v>
      </c>
      <c r="G262" t="str">
        <f>申込一覧表!AT20</f>
        <v>999:99.99</v>
      </c>
    </row>
    <row r="263" spans="1:7">
      <c r="A263" t="str">
        <f>IF(申込一覧表!N21="","",申込一覧表!Z21)</f>
        <v/>
      </c>
      <c r="B263" t="str">
        <f>IF(A263="","",申込一覧表!AK21)</f>
        <v/>
      </c>
      <c r="C263" t="str">
        <f>IF(A263="","",申込一覧表!AO21)</f>
        <v/>
      </c>
      <c r="D263" t="str">
        <f>申込一覧表!AC21</f>
        <v/>
      </c>
      <c r="E263">
        <v>0</v>
      </c>
      <c r="F263">
        <v>0</v>
      </c>
      <c r="G263" t="str">
        <f>申込一覧表!AT21</f>
        <v>999:99.99</v>
      </c>
    </row>
    <row r="264" spans="1:7">
      <c r="A264" t="str">
        <f>IF(申込一覧表!N22="","",申込一覧表!Z22)</f>
        <v/>
      </c>
      <c r="B264" t="str">
        <f>IF(A264="","",申込一覧表!AK22)</f>
        <v/>
      </c>
      <c r="C264" t="str">
        <f>IF(A264="","",申込一覧表!AO22)</f>
        <v/>
      </c>
      <c r="D264" t="str">
        <f>申込一覧表!AC22</f>
        <v/>
      </c>
      <c r="E264">
        <v>0</v>
      </c>
      <c r="F264">
        <v>0</v>
      </c>
      <c r="G264" t="str">
        <f>申込一覧表!AT22</f>
        <v>999:99.99</v>
      </c>
    </row>
    <row r="265" spans="1:7">
      <c r="A265" t="str">
        <f>IF(申込一覧表!N23="","",申込一覧表!Z23)</f>
        <v/>
      </c>
      <c r="B265" t="str">
        <f>IF(A265="","",申込一覧表!AK23)</f>
        <v/>
      </c>
      <c r="C265" t="str">
        <f>IF(A265="","",申込一覧表!AO23)</f>
        <v/>
      </c>
      <c r="D265" t="str">
        <f>申込一覧表!AC23</f>
        <v/>
      </c>
      <c r="E265">
        <v>0</v>
      </c>
      <c r="F265">
        <v>0</v>
      </c>
      <c r="G265" t="str">
        <f>申込一覧表!AT23</f>
        <v>999:99.99</v>
      </c>
    </row>
    <row r="266" spans="1:7">
      <c r="A266" t="str">
        <f>IF(申込一覧表!N24="","",申込一覧表!Z24)</f>
        <v/>
      </c>
      <c r="B266" t="str">
        <f>IF(A266="","",申込一覧表!AK24)</f>
        <v/>
      </c>
      <c r="C266" t="str">
        <f>IF(A266="","",申込一覧表!AO24)</f>
        <v/>
      </c>
      <c r="D266" t="str">
        <f>申込一覧表!AC24</f>
        <v/>
      </c>
      <c r="E266">
        <v>0</v>
      </c>
      <c r="F266">
        <v>0</v>
      </c>
      <c r="G266" t="str">
        <f>申込一覧表!AT24</f>
        <v>999:99.99</v>
      </c>
    </row>
    <row r="267" spans="1:7">
      <c r="A267" t="str">
        <f>IF(申込一覧表!N25="","",申込一覧表!Z25)</f>
        <v/>
      </c>
      <c r="B267" t="str">
        <f>IF(A267="","",申込一覧表!AK25)</f>
        <v/>
      </c>
      <c r="C267" t="str">
        <f>IF(A267="","",申込一覧表!AO25)</f>
        <v/>
      </c>
      <c r="D267" t="str">
        <f>申込一覧表!AC25</f>
        <v/>
      </c>
      <c r="E267">
        <v>0</v>
      </c>
      <c r="F267">
        <v>0</v>
      </c>
      <c r="G267" t="str">
        <f>申込一覧表!AT25</f>
        <v>999:99.99</v>
      </c>
    </row>
    <row r="268" spans="1:7">
      <c r="A268" t="str">
        <f>IF(申込一覧表!N26="","",申込一覧表!Z26)</f>
        <v/>
      </c>
      <c r="B268" t="str">
        <f>IF(A268="","",申込一覧表!AK26)</f>
        <v/>
      </c>
      <c r="C268" t="str">
        <f>IF(A268="","",申込一覧表!AO26)</f>
        <v/>
      </c>
      <c r="D268" t="str">
        <f>申込一覧表!AC26</f>
        <v/>
      </c>
      <c r="E268">
        <v>0</v>
      </c>
      <c r="F268">
        <v>0</v>
      </c>
      <c r="G268" t="str">
        <f>申込一覧表!AT26</f>
        <v>999:99.99</v>
      </c>
    </row>
    <row r="269" spans="1:7">
      <c r="A269" t="str">
        <f>IF(申込一覧表!N27="","",申込一覧表!Z27)</f>
        <v/>
      </c>
      <c r="B269" t="str">
        <f>IF(A269="","",申込一覧表!AK27)</f>
        <v/>
      </c>
      <c r="C269" t="str">
        <f>IF(A269="","",申込一覧表!AO27)</f>
        <v/>
      </c>
      <c r="D269" t="str">
        <f>申込一覧表!AC27</f>
        <v/>
      </c>
      <c r="E269">
        <v>0</v>
      </c>
      <c r="F269">
        <v>0</v>
      </c>
      <c r="G269" t="str">
        <f>申込一覧表!AT27</f>
        <v>999:99.99</v>
      </c>
    </row>
    <row r="270" spans="1:7">
      <c r="A270" t="str">
        <f>IF(申込一覧表!N28="","",申込一覧表!Z28)</f>
        <v/>
      </c>
      <c r="B270" t="str">
        <f>IF(A270="","",申込一覧表!AK28)</f>
        <v/>
      </c>
      <c r="C270" t="str">
        <f>IF(A270="","",申込一覧表!AO28)</f>
        <v/>
      </c>
      <c r="D270" t="str">
        <f>申込一覧表!AC28</f>
        <v/>
      </c>
      <c r="E270">
        <v>0</v>
      </c>
      <c r="F270">
        <v>0</v>
      </c>
      <c r="G270" t="str">
        <f>申込一覧表!AT28</f>
        <v>999:99.99</v>
      </c>
    </row>
    <row r="271" spans="1:7">
      <c r="A271" t="str">
        <f>IF(申込一覧表!N29="","",申込一覧表!Z29)</f>
        <v/>
      </c>
      <c r="B271" t="str">
        <f>IF(A271="","",申込一覧表!AK29)</f>
        <v/>
      </c>
      <c r="C271" t="str">
        <f>IF(A271="","",申込一覧表!AO29)</f>
        <v/>
      </c>
      <c r="D271" t="str">
        <f>申込一覧表!AC29</f>
        <v/>
      </c>
      <c r="E271">
        <v>0</v>
      </c>
      <c r="F271">
        <v>0</v>
      </c>
      <c r="G271" t="str">
        <f>申込一覧表!AT29</f>
        <v>999:99.99</v>
      </c>
    </row>
    <row r="272" spans="1:7">
      <c r="A272" t="str">
        <f>IF(申込一覧表!N30="","",申込一覧表!Z30)</f>
        <v/>
      </c>
      <c r="B272" t="str">
        <f>IF(A272="","",申込一覧表!AK30)</f>
        <v/>
      </c>
      <c r="C272" t="str">
        <f>IF(A272="","",申込一覧表!AO30)</f>
        <v/>
      </c>
      <c r="D272" t="str">
        <f>申込一覧表!AC30</f>
        <v/>
      </c>
      <c r="E272">
        <v>0</v>
      </c>
      <c r="F272">
        <v>0</v>
      </c>
      <c r="G272" t="str">
        <f>申込一覧表!AT30</f>
        <v>999:99.99</v>
      </c>
    </row>
    <row r="273" spans="1:7">
      <c r="A273" t="str">
        <f>IF(申込一覧表!N31="","",申込一覧表!Z31)</f>
        <v/>
      </c>
      <c r="B273" t="str">
        <f>IF(A273="","",申込一覧表!AK31)</f>
        <v/>
      </c>
      <c r="C273" t="str">
        <f>IF(A273="","",申込一覧表!AO31)</f>
        <v/>
      </c>
      <c r="D273" t="str">
        <f>申込一覧表!AC31</f>
        <v/>
      </c>
      <c r="E273">
        <v>0</v>
      </c>
      <c r="F273">
        <v>0</v>
      </c>
      <c r="G273" t="str">
        <f>申込一覧表!AT31</f>
        <v>999:99.99</v>
      </c>
    </row>
    <row r="274" spans="1:7">
      <c r="A274" t="str">
        <f>IF(申込一覧表!N32="","",申込一覧表!Z32)</f>
        <v/>
      </c>
      <c r="B274" t="str">
        <f>IF(A274="","",申込一覧表!AK32)</f>
        <v/>
      </c>
      <c r="C274" t="str">
        <f>IF(A274="","",申込一覧表!AO32)</f>
        <v/>
      </c>
      <c r="D274" t="str">
        <f>申込一覧表!AC32</f>
        <v/>
      </c>
      <c r="E274">
        <v>0</v>
      </c>
      <c r="F274">
        <v>0</v>
      </c>
      <c r="G274" t="str">
        <f>申込一覧表!AT32</f>
        <v>999:99.99</v>
      </c>
    </row>
    <row r="275" spans="1:7">
      <c r="A275" t="str">
        <f>IF(申込一覧表!N33="","",申込一覧表!Z33)</f>
        <v/>
      </c>
      <c r="B275" t="str">
        <f>IF(A275="","",申込一覧表!AK33)</f>
        <v/>
      </c>
      <c r="C275" t="str">
        <f>IF(A275="","",申込一覧表!AO33)</f>
        <v/>
      </c>
      <c r="D275" t="str">
        <f>申込一覧表!AC33</f>
        <v/>
      </c>
      <c r="E275">
        <v>0</v>
      </c>
      <c r="F275">
        <v>0</v>
      </c>
      <c r="G275" t="str">
        <f>申込一覧表!AT33</f>
        <v>999:99.99</v>
      </c>
    </row>
    <row r="276" spans="1:7">
      <c r="A276" t="str">
        <f>IF(申込一覧表!N34="","",申込一覧表!Z34)</f>
        <v/>
      </c>
      <c r="B276" t="str">
        <f>IF(A276="","",申込一覧表!AK34)</f>
        <v/>
      </c>
      <c r="C276" t="str">
        <f>IF(A276="","",申込一覧表!AO34)</f>
        <v/>
      </c>
      <c r="D276" t="str">
        <f>申込一覧表!AC34</f>
        <v/>
      </c>
      <c r="E276">
        <v>0</v>
      </c>
      <c r="F276">
        <v>0</v>
      </c>
      <c r="G276" t="str">
        <f>申込一覧表!AT34</f>
        <v>999:99.99</v>
      </c>
    </row>
    <row r="277" spans="1:7">
      <c r="A277" t="str">
        <f>IF(申込一覧表!N35="","",申込一覧表!Z35)</f>
        <v/>
      </c>
      <c r="B277" t="str">
        <f>IF(A277="","",申込一覧表!AK35)</f>
        <v/>
      </c>
      <c r="C277" t="str">
        <f>IF(A277="","",申込一覧表!AO35)</f>
        <v/>
      </c>
      <c r="D277" t="str">
        <f>申込一覧表!AC35</f>
        <v/>
      </c>
      <c r="E277">
        <v>0</v>
      </c>
      <c r="F277">
        <v>0</v>
      </c>
      <c r="G277" t="str">
        <f>申込一覧表!AT35</f>
        <v>999:99.99</v>
      </c>
    </row>
    <row r="278" spans="1:7">
      <c r="A278" t="str">
        <f>IF(申込一覧表!N36="","",申込一覧表!Z36)</f>
        <v/>
      </c>
      <c r="B278" t="str">
        <f>IF(A278="","",申込一覧表!AK36)</f>
        <v/>
      </c>
      <c r="C278" t="str">
        <f>IF(A278="","",申込一覧表!AO36)</f>
        <v/>
      </c>
      <c r="D278" t="str">
        <f>申込一覧表!AC36</f>
        <v/>
      </c>
      <c r="E278">
        <v>0</v>
      </c>
      <c r="F278">
        <v>0</v>
      </c>
      <c r="G278" t="str">
        <f>申込一覧表!AT36</f>
        <v>999:99.99</v>
      </c>
    </row>
    <row r="279" spans="1:7">
      <c r="A279" t="str">
        <f>IF(申込一覧表!N37="","",申込一覧表!Z37)</f>
        <v/>
      </c>
      <c r="B279" t="str">
        <f>IF(A279="","",申込一覧表!AK37)</f>
        <v/>
      </c>
      <c r="C279" t="str">
        <f>IF(A279="","",申込一覧表!AO37)</f>
        <v/>
      </c>
      <c r="D279" t="str">
        <f>申込一覧表!AC37</f>
        <v/>
      </c>
      <c r="E279">
        <v>0</v>
      </c>
      <c r="F279">
        <v>0</v>
      </c>
      <c r="G279" t="str">
        <f>申込一覧表!AT37</f>
        <v>999:99.99</v>
      </c>
    </row>
    <row r="280" spans="1:7">
      <c r="A280" t="str">
        <f>IF(申込一覧表!N38="","",申込一覧表!Z38)</f>
        <v/>
      </c>
      <c r="B280" t="str">
        <f>IF(A280="","",申込一覧表!AK38)</f>
        <v/>
      </c>
      <c r="C280" t="str">
        <f>IF(A280="","",申込一覧表!AO38)</f>
        <v/>
      </c>
      <c r="D280" t="str">
        <f>申込一覧表!AC38</f>
        <v/>
      </c>
      <c r="E280">
        <v>0</v>
      </c>
      <c r="F280">
        <v>0</v>
      </c>
      <c r="G280" t="str">
        <f>申込一覧表!AT38</f>
        <v>999:99.99</v>
      </c>
    </row>
    <row r="281" spans="1:7">
      <c r="A281" t="str">
        <f>IF(申込一覧表!N39="","",申込一覧表!Z39)</f>
        <v/>
      </c>
      <c r="B281" t="str">
        <f>IF(A281="","",申込一覧表!AK39)</f>
        <v/>
      </c>
      <c r="C281" t="str">
        <f>IF(A281="","",申込一覧表!AO39)</f>
        <v/>
      </c>
      <c r="D281" t="str">
        <f>申込一覧表!AC39</f>
        <v/>
      </c>
      <c r="E281">
        <v>0</v>
      </c>
      <c r="F281">
        <v>0</v>
      </c>
      <c r="G281" t="str">
        <f>申込一覧表!AT39</f>
        <v>999:99.99</v>
      </c>
    </row>
    <row r="282" spans="1:7">
      <c r="A282" t="str">
        <f>IF(申込一覧表!N40="","",申込一覧表!Z40)</f>
        <v/>
      </c>
      <c r="B282" t="str">
        <f>IF(A282="","",申込一覧表!AK40)</f>
        <v/>
      </c>
      <c r="C282" t="str">
        <f>IF(A282="","",申込一覧表!AO40)</f>
        <v/>
      </c>
      <c r="D282" t="str">
        <f>申込一覧表!AC40</f>
        <v/>
      </c>
      <c r="E282">
        <v>0</v>
      </c>
      <c r="F282">
        <v>0</v>
      </c>
      <c r="G282" t="str">
        <f>申込一覧表!AT40</f>
        <v>999:99.99</v>
      </c>
    </row>
    <row r="283" spans="1:7">
      <c r="A283" t="str">
        <f>IF(申込一覧表!N41="","",申込一覧表!Z41)</f>
        <v/>
      </c>
      <c r="B283" t="str">
        <f>IF(A283="","",申込一覧表!AK41)</f>
        <v/>
      </c>
      <c r="C283" t="str">
        <f>IF(A283="","",申込一覧表!AO41)</f>
        <v/>
      </c>
      <c r="D283" t="str">
        <f>申込一覧表!AC41</f>
        <v/>
      </c>
      <c r="E283">
        <v>0</v>
      </c>
      <c r="F283">
        <v>0</v>
      </c>
      <c r="G283" t="str">
        <f>申込一覧表!AT41</f>
        <v>999:99.99</v>
      </c>
    </row>
    <row r="284" spans="1:7">
      <c r="A284" t="str">
        <f>IF(申込一覧表!N42="","",申込一覧表!Z42)</f>
        <v/>
      </c>
      <c r="B284" t="str">
        <f>IF(A284="","",申込一覧表!AK42)</f>
        <v/>
      </c>
      <c r="C284" t="str">
        <f>IF(A284="","",申込一覧表!AO42)</f>
        <v/>
      </c>
      <c r="D284" t="str">
        <f>申込一覧表!AC42</f>
        <v/>
      </c>
      <c r="E284">
        <v>0</v>
      </c>
      <c r="F284">
        <v>0</v>
      </c>
      <c r="G284" t="str">
        <f>申込一覧表!AT42</f>
        <v>999:99.99</v>
      </c>
    </row>
    <row r="285" spans="1:7">
      <c r="A285" t="str">
        <f>IF(申込一覧表!N43="","",申込一覧表!Z43)</f>
        <v/>
      </c>
      <c r="B285" t="str">
        <f>IF(A285="","",申込一覧表!AK43)</f>
        <v/>
      </c>
      <c r="C285" t="str">
        <f>IF(A285="","",申込一覧表!AO43)</f>
        <v/>
      </c>
      <c r="D285" t="str">
        <f>申込一覧表!AC43</f>
        <v/>
      </c>
      <c r="E285">
        <v>0</v>
      </c>
      <c r="F285">
        <v>0</v>
      </c>
      <c r="G285" t="str">
        <f>申込一覧表!AT43</f>
        <v>999:99.99</v>
      </c>
    </row>
    <row r="286" spans="1:7">
      <c r="A286" t="str">
        <f>IF(申込一覧表!N44="","",申込一覧表!Z44)</f>
        <v/>
      </c>
      <c r="B286" t="str">
        <f>IF(A286="","",申込一覧表!AK44)</f>
        <v/>
      </c>
      <c r="C286" t="str">
        <f>IF(A286="","",申込一覧表!AO44)</f>
        <v/>
      </c>
      <c r="D286" t="str">
        <f>申込一覧表!AC44</f>
        <v/>
      </c>
      <c r="E286">
        <v>0</v>
      </c>
      <c r="F286">
        <v>0</v>
      </c>
      <c r="G286" t="str">
        <f>申込一覧表!AT44</f>
        <v>999:99.99</v>
      </c>
    </row>
    <row r="287" spans="1:7">
      <c r="A287" s="118" t="str">
        <f>IF(申込一覧表!N45="","",申込一覧表!Z45)</f>
        <v/>
      </c>
      <c r="B287" s="118" t="str">
        <f>IF(A287="","",申込一覧表!AK45)</f>
        <v/>
      </c>
      <c r="C287" s="118" t="str">
        <f>IF(A287="","",申込一覧表!AO45)</f>
        <v/>
      </c>
      <c r="D287" s="118" t="str">
        <f>申込一覧表!AC45</f>
        <v/>
      </c>
      <c r="E287" s="118">
        <v>0</v>
      </c>
      <c r="F287" s="118">
        <v>0</v>
      </c>
      <c r="G287" s="118" t="str">
        <f>申込一覧表!AT45</f>
        <v>999:99.99</v>
      </c>
    </row>
    <row r="289" spans="1:7">
      <c r="A289" s="118"/>
      <c r="B289" s="118"/>
      <c r="C289" s="118"/>
      <c r="D289" s="118"/>
      <c r="E289" s="118"/>
      <c r="F289" s="118"/>
      <c r="G289" s="118"/>
    </row>
    <row r="290" spans="1:7">
      <c r="A290" t="str">
        <f>IF(申込一覧表!N48="","",申込一覧表!Z48)</f>
        <v/>
      </c>
      <c r="B290" t="str">
        <f>IF(A290="","",申込一覧表!AK48)</f>
        <v/>
      </c>
      <c r="C290" t="str">
        <f>IF(A290="","",申込一覧表!AO48)</f>
        <v/>
      </c>
      <c r="D290" t="str">
        <f>申込一覧表!AC48</f>
        <v/>
      </c>
      <c r="E290">
        <v>0</v>
      </c>
      <c r="F290">
        <v>5</v>
      </c>
      <c r="G290" t="str">
        <f>申込一覧表!AT48</f>
        <v>999:99.99</v>
      </c>
    </row>
    <row r="291" spans="1:7">
      <c r="A291" t="str">
        <f>IF(申込一覧表!N49="","",申込一覧表!Z49)</f>
        <v/>
      </c>
      <c r="B291" t="str">
        <f>IF(A291="","",申込一覧表!AK49)</f>
        <v/>
      </c>
      <c r="C291" t="str">
        <f>IF(A291="","",申込一覧表!AO49)</f>
        <v/>
      </c>
      <c r="D291" t="str">
        <f>申込一覧表!AC49</f>
        <v/>
      </c>
      <c r="E291">
        <v>0</v>
      </c>
      <c r="F291">
        <v>5</v>
      </c>
      <c r="G291" t="str">
        <f>申込一覧表!AT49</f>
        <v>999:99.99</v>
      </c>
    </row>
    <row r="292" spans="1:7">
      <c r="A292" t="str">
        <f>IF(申込一覧表!N50="","",申込一覧表!Z50)</f>
        <v/>
      </c>
      <c r="B292" t="str">
        <f>IF(A292="","",申込一覧表!AK50)</f>
        <v/>
      </c>
      <c r="C292" t="str">
        <f>IF(A292="","",申込一覧表!AO50)</f>
        <v/>
      </c>
      <c r="D292" t="str">
        <f>申込一覧表!AC50</f>
        <v/>
      </c>
      <c r="E292">
        <v>0</v>
      </c>
      <c r="F292">
        <v>5</v>
      </c>
      <c r="G292" t="str">
        <f>申込一覧表!AT50</f>
        <v>999:99.99</v>
      </c>
    </row>
    <row r="293" spans="1:7">
      <c r="A293" t="str">
        <f>IF(申込一覧表!N51="","",申込一覧表!Z51)</f>
        <v/>
      </c>
      <c r="B293" t="str">
        <f>IF(A293="","",申込一覧表!AK51)</f>
        <v/>
      </c>
      <c r="C293" t="str">
        <f>IF(A293="","",申込一覧表!AO51)</f>
        <v/>
      </c>
      <c r="D293" t="str">
        <f>申込一覧表!AC51</f>
        <v/>
      </c>
      <c r="E293">
        <v>0</v>
      </c>
      <c r="F293">
        <v>5</v>
      </c>
      <c r="G293" t="str">
        <f>申込一覧表!AT51</f>
        <v>999:99.99</v>
      </c>
    </row>
    <row r="294" spans="1:7">
      <c r="A294" t="str">
        <f>IF(申込一覧表!N52="","",申込一覧表!Z52)</f>
        <v/>
      </c>
      <c r="B294" t="str">
        <f>IF(A294="","",申込一覧表!AK52)</f>
        <v/>
      </c>
      <c r="C294" t="str">
        <f>IF(A294="","",申込一覧表!AO52)</f>
        <v/>
      </c>
      <c r="D294" t="str">
        <f>申込一覧表!AC52</f>
        <v/>
      </c>
      <c r="E294">
        <v>0</v>
      </c>
      <c r="F294">
        <v>5</v>
      </c>
      <c r="G294" t="str">
        <f>申込一覧表!AT52</f>
        <v>999:99.99</v>
      </c>
    </row>
    <row r="295" spans="1:7">
      <c r="A295" t="str">
        <f>IF(申込一覧表!N53="","",申込一覧表!Z53)</f>
        <v/>
      </c>
      <c r="B295" t="str">
        <f>IF(A295="","",申込一覧表!AK53)</f>
        <v/>
      </c>
      <c r="C295" t="str">
        <f>IF(A295="","",申込一覧表!AO53)</f>
        <v/>
      </c>
      <c r="D295" t="str">
        <f>申込一覧表!AC53</f>
        <v/>
      </c>
      <c r="E295">
        <v>0</v>
      </c>
      <c r="F295">
        <v>5</v>
      </c>
      <c r="G295" t="str">
        <f>申込一覧表!AT53</f>
        <v>999:99.99</v>
      </c>
    </row>
    <row r="296" spans="1:7">
      <c r="A296" t="str">
        <f>IF(申込一覧表!N54="","",申込一覧表!Z54)</f>
        <v/>
      </c>
      <c r="B296" t="str">
        <f>IF(A296="","",申込一覧表!AK54)</f>
        <v/>
      </c>
      <c r="C296" t="str">
        <f>IF(A296="","",申込一覧表!AO54)</f>
        <v/>
      </c>
      <c r="D296" t="str">
        <f>申込一覧表!AC54</f>
        <v/>
      </c>
      <c r="E296">
        <v>0</v>
      </c>
      <c r="F296">
        <v>5</v>
      </c>
      <c r="G296" t="str">
        <f>申込一覧表!AT54</f>
        <v>999:99.99</v>
      </c>
    </row>
    <row r="297" spans="1:7">
      <c r="A297" t="str">
        <f>IF(申込一覧表!N55="","",申込一覧表!Z55)</f>
        <v/>
      </c>
      <c r="B297" t="str">
        <f>IF(A297="","",申込一覧表!AK55)</f>
        <v/>
      </c>
      <c r="C297" t="str">
        <f>IF(A297="","",申込一覧表!AO55)</f>
        <v/>
      </c>
      <c r="D297" t="str">
        <f>申込一覧表!AC55</f>
        <v/>
      </c>
      <c r="E297">
        <v>0</v>
      </c>
      <c r="F297">
        <v>5</v>
      </c>
      <c r="G297" t="str">
        <f>申込一覧表!AT55</f>
        <v>999:99.99</v>
      </c>
    </row>
    <row r="298" spans="1:7">
      <c r="A298" t="str">
        <f>IF(申込一覧表!N56="","",申込一覧表!Z56)</f>
        <v/>
      </c>
      <c r="B298" t="str">
        <f>IF(A298="","",申込一覧表!AK56)</f>
        <v/>
      </c>
      <c r="C298" t="str">
        <f>IF(A298="","",申込一覧表!AO56)</f>
        <v/>
      </c>
      <c r="D298" t="str">
        <f>申込一覧表!AC56</f>
        <v/>
      </c>
      <c r="E298">
        <v>0</v>
      </c>
      <c r="F298">
        <v>5</v>
      </c>
      <c r="G298" t="str">
        <f>申込一覧表!AT56</f>
        <v>999:99.99</v>
      </c>
    </row>
    <row r="299" spans="1:7">
      <c r="A299" t="str">
        <f>IF(申込一覧表!N57="","",申込一覧表!Z57)</f>
        <v/>
      </c>
      <c r="B299" t="str">
        <f>IF(A299="","",申込一覧表!AK57)</f>
        <v/>
      </c>
      <c r="C299" t="str">
        <f>IF(A299="","",申込一覧表!AO57)</f>
        <v/>
      </c>
      <c r="D299" t="str">
        <f>申込一覧表!AC57</f>
        <v/>
      </c>
      <c r="E299">
        <v>0</v>
      </c>
      <c r="F299">
        <v>5</v>
      </c>
      <c r="G299" t="str">
        <f>申込一覧表!AT57</f>
        <v>999:99.99</v>
      </c>
    </row>
    <row r="300" spans="1:7">
      <c r="A300" t="str">
        <f>IF(申込一覧表!N58="","",申込一覧表!Z58)</f>
        <v/>
      </c>
      <c r="B300" t="str">
        <f>IF(A300="","",申込一覧表!AK58)</f>
        <v/>
      </c>
      <c r="C300" t="str">
        <f>IF(A300="","",申込一覧表!AO58)</f>
        <v/>
      </c>
      <c r="D300" t="str">
        <f>申込一覧表!AC58</f>
        <v/>
      </c>
      <c r="E300">
        <v>0</v>
      </c>
      <c r="F300">
        <v>5</v>
      </c>
      <c r="G300" t="str">
        <f>申込一覧表!AT58</f>
        <v>999:99.99</v>
      </c>
    </row>
    <row r="301" spans="1:7">
      <c r="A301" t="str">
        <f>IF(申込一覧表!N59="","",申込一覧表!Z59)</f>
        <v/>
      </c>
      <c r="B301" t="str">
        <f>IF(A301="","",申込一覧表!AK59)</f>
        <v/>
      </c>
      <c r="C301" t="str">
        <f>IF(A301="","",申込一覧表!AO59)</f>
        <v/>
      </c>
      <c r="D301" t="str">
        <f>申込一覧表!AC59</f>
        <v/>
      </c>
      <c r="E301">
        <v>0</v>
      </c>
      <c r="F301">
        <v>5</v>
      </c>
      <c r="G301" t="str">
        <f>申込一覧表!AT59</f>
        <v>999:99.99</v>
      </c>
    </row>
    <row r="302" spans="1:7">
      <c r="A302" t="str">
        <f>IF(申込一覧表!N60="","",申込一覧表!Z60)</f>
        <v/>
      </c>
      <c r="B302" t="str">
        <f>IF(A302="","",申込一覧表!AK60)</f>
        <v/>
      </c>
      <c r="C302" t="str">
        <f>IF(A302="","",申込一覧表!AO60)</f>
        <v/>
      </c>
      <c r="D302" t="str">
        <f>申込一覧表!AC60</f>
        <v/>
      </c>
      <c r="E302">
        <v>0</v>
      </c>
      <c r="F302">
        <v>5</v>
      </c>
      <c r="G302" t="str">
        <f>申込一覧表!AT60</f>
        <v>999:99.99</v>
      </c>
    </row>
    <row r="303" spans="1:7">
      <c r="A303" t="str">
        <f>IF(申込一覧表!N61="","",申込一覧表!Z61)</f>
        <v/>
      </c>
      <c r="B303" t="str">
        <f>IF(A303="","",申込一覧表!AK61)</f>
        <v/>
      </c>
      <c r="C303" t="str">
        <f>IF(A303="","",申込一覧表!AO61)</f>
        <v/>
      </c>
      <c r="D303" t="str">
        <f>申込一覧表!AC61</f>
        <v/>
      </c>
      <c r="E303">
        <v>0</v>
      </c>
      <c r="F303">
        <v>5</v>
      </c>
      <c r="G303" t="str">
        <f>申込一覧表!AT61</f>
        <v>999:99.99</v>
      </c>
    </row>
    <row r="304" spans="1:7">
      <c r="A304" t="str">
        <f>IF(申込一覧表!N62="","",申込一覧表!Z62)</f>
        <v/>
      </c>
      <c r="B304" t="str">
        <f>IF(A304="","",申込一覧表!AK62)</f>
        <v/>
      </c>
      <c r="C304" t="str">
        <f>IF(A304="","",申込一覧表!AO62)</f>
        <v/>
      </c>
      <c r="D304" t="str">
        <f>申込一覧表!AC62</f>
        <v/>
      </c>
      <c r="E304">
        <v>0</v>
      </c>
      <c r="F304">
        <v>5</v>
      </c>
      <c r="G304" t="str">
        <f>申込一覧表!AT62</f>
        <v>999:99.99</v>
      </c>
    </row>
    <row r="305" spans="1:7">
      <c r="A305" t="str">
        <f>IF(申込一覧表!N63="","",申込一覧表!Z63)</f>
        <v/>
      </c>
      <c r="B305" t="str">
        <f>IF(A305="","",申込一覧表!AK63)</f>
        <v/>
      </c>
      <c r="C305" t="str">
        <f>IF(A305="","",申込一覧表!AO63)</f>
        <v/>
      </c>
      <c r="D305" t="str">
        <f>申込一覧表!AC63</f>
        <v/>
      </c>
      <c r="E305">
        <v>0</v>
      </c>
      <c r="F305">
        <v>5</v>
      </c>
      <c r="G305" t="str">
        <f>申込一覧表!AT63</f>
        <v>999:99.99</v>
      </c>
    </row>
    <row r="306" spans="1:7">
      <c r="A306" t="str">
        <f>IF(申込一覧表!N64="","",申込一覧表!Z64)</f>
        <v/>
      </c>
      <c r="B306" t="str">
        <f>IF(A306="","",申込一覧表!AK64)</f>
        <v/>
      </c>
      <c r="C306" t="str">
        <f>IF(A306="","",申込一覧表!AO64)</f>
        <v/>
      </c>
      <c r="D306" t="str">
        <f>申込一覧表!AC64</f>
        <v/>
      </c>
      <c r="E306">
        <v>0</v>
      </c>
      <c r="F306">
        <v>5</v>
      </c>
      <c r="G306" t="str">
        <f>申込一覧表!AT64</f>
        <v>999:99.99</v>
      </c>
    </row>
    <row r="307" spans="1:7">
      <c r="A307" t="str">
        <f>IF(申込一覧表!N65="","",申込一覧表!Z65)</f>
        <v/>
      </c>
      <c r="B307" t="str">
        <f>IF(A307="","",申込一覧表!AK65)</f>
        <v/>
      </c>
      <c r="C307" t="str">
        <f>IF(A307="","",申込一覧表!AO65)</f>
        <v/>
      </c>
      <c r="D307" t="str">
        <f>申込一覧表!AC65</f>
        <v/>
      </c>
      <c r="E307">
        <v>0</v>
      </c>
      <c r="F307">
        <v>5</v>
      </c>
      <c r="G307" t="str">
        <f>申込一覧表!AT65</f>
        <v>999:99.99</v>
      </c>
    </row>
    <row r="308" spans="1:7">
      <c r="A308" t="str">
        <f>IF(申込一覧表!N66="","",申込一覧表!Z66)</f>
        <v/>
      </c>
      <c r="B308" t="str">
        <f>IF(A308="","",申込一覧表!AK66)</f>
        <v/>
      </c>
      <c r="C308" t="str">
        <f>IF(A308="","",申込一覧表!AO66)</f>
        <v/>
      </c>
      <c r="D308" t="str">
        <f>申込一覧表!AC66</f>
        <v/>
      </c>
      <c r="E308">
        <v>0</v>
      </c>
      <c r="F308">
        <v>5</v>
      </c>
      <c r="G308" t="str">
        <f>申込一覧表!AT66</f>
        <v>999:99.99</v>
      </c>
    </row>
    <row r="309" spans="1:7">
      <c r="A309" t="str">
        <f>IF(申込一覧表!N67="","",申込一覧表!Z67)</f>
        <v/>
      </c>
      <c r="B309" t="str">
        <f>IF(A309="","",申込一覧表!AK67)</f>
        <v/>
      </c>
      <c r="C309" t="str">
        <f>IF(A309="","",申込一覧表!AO67)</f>
        <v/>
      </c>
      <c r="D309" t="str">
        <f>申込一覧表!AC67</f>
        <v/>
      </c>
      <c r="E309">
        <v>0</v>
      </c>
      <c r="F309">
        <v>5</v>
      </c>
      <c r="G309" t="str">
        <f>申込一覧表!AT67</f>
        <v>999:99.99</v>
      </c>
    </row>
    <row r="310" spans="1:7">
      <c r="A310" t="str">
        <f>IF(申込一覧表!N68="","",申込一覧表!Z68)</f>
        <v/>
      </c>
      <c r="B310" t="str">
        <f>IF(A310="","",申込一覧表!AK68)</f>
        <v/>
      </c>
      <c r="C310" t="str">
        <f>IF(A310="","",申込一覧表!AO68)</f>
        <v/>
      </c>
      <c r="D310" t="str">
        <f>申込一覧表!AC68</f>
        <v/>
      </c>
      <c r="E310">
        <v>0</v>
      </c>
      <c r="F310">
        <v>5</v>
      </c>
      <c r="G310" t="str">
        <f>申込一覧表!AT68</f>
        <v>999:99.99</v>
      </c>
    </row>
    <row r="311" spans="1:7">
      <c r="A311" t="str">
        <f>IF(申込一覧表!N69="","",申込一覧表!Z69)</f>
        <v/>
      </c>
      <c r="B311" t="str">
        <f>IF(A311="","",申込一覧表!AK69)</f>
        <v/>
      </c>
      <c r="C311" t="str">
        <f>IF(A311="","",申込一覧表!AO69)</f>
        <v/>
      </c>
      <c r="D311" t="str">
        <f>申込一覧表!AC69</f>
        <v/>
      </c>
      <c r="E311">
        <v>0</v>
      </c>
      <c r="F311">
        <v>5</v>
      </c>
      <c r="G311" t="str">
        <f>申込一覧表!AT69</f>
        <v>999:99.99</v>
      </c>
    </row>
    <row r="312" spans="1:7">
      <c r="A312" t="str">
        <f>IF(申込一覧表!N70="","",申込一覧表!Z70)</f>
        <v/>
      </c>
      <c r="B312" t="str">
        <f>IF(A312="","",申込一覧表!AK70)</f>
        <v/>
      </c>
      <c r="C312" t="str">
        <f>IF(A312="","",申込一覧表!AO70)</f>
        <v/>
      </c>
      <c r="D312" t="str">
        <f>申込一覧表!AC70</f>
        <v/>
      </c>
      <c r="E312">
        <v>0</v>
      </c>
      <c r="F312">
        <v>5</v>
      </c>
      <c r="G312" t="str">
        <f>申込一覧表!AT70</f>
        <v>999:99.99</v>
      </c>
    </row>
    <row r="313" spans="1:7">
      <c r="A313" t="str">
        <f>IF(申込一覧表!N71="","",申込一覧表!Z71)</f>
        <v/>
      </c>
      <c r="B313" t="str">
        <f>IF(A313="","",申込一覧表!AK71)</f>
        <v/>
      </c>
      <c r="C313" t="str">
        <f>IF(A313="","",申込一覧表!AO71)</f>
        <v/>
      </c>
      <c r="D313" t="str">
        <f>申込一覧表!AC71</f>
        <v/>
      </c>
      <c r="E313">
        <v>0</v>
      </c>
      <c r="F313">
        <v>5</v>
      </c>
      <c r="G313" t="str">
        <f>申込一覧表!AT71</f>
        <v>999:99.99</v>
      </c>
    </row>
    <row r="314" spans="1:7">
      <c r="A314" t="str">
        <f>IF(申込一覧表!N72="","",申込一覧表!Z72)</f>
        <v/>
      </c>
      <c r="B314" t="str">
        <f>IF(A314="","",申込一覧表!AK72)</f>
        <v/>
      </c>
      <c r="C314" t="str">
        <f>IF(A314="","",申込一覧表!AO72)</f>
        <v/>
      </c>
      <c r="D314" t="str">
        <f>申込一覧表!AC72</f>
        <v/>
      </c>
      <c r="E314">
        <v>0</v>
      </c>
      <c r="F314">
        <v>5</v>
      </c>
      <c r="G314" t="str">
        <f>申込一覧表!AT72</f>
        <v>999:99.99</v>
      </c>
    </row>
    <row r="315" spans="1:7">
      <c r="A315" t="str">
        <f>IF(申込一覧表!N73="","",申込一覧表!Z73)</f>
        <v/>
      </c>
      <c r="B315" t="str">
        <f>IF(A315="","",申込一覧表!AK73)</f>
        <v/>
      </c>
      <c r="C315" t="str">
        <f>IF(A315="","",申込一覧表!AO73)</f>
        <v/>
      </c>
      <c r="D315" t="str">
        <f>申込一覧表!AC73</f>
        <v/>
      </c>
      <c r="E315">
        <v>0</v>
      </c>
      <c r="F315">
        <v>5</v>
      </c>
      <c r="G315" t="str">
        <f>申込一覧表!AT73</f>
        <v>999:99.99</v>
      </c>
    </row>
    <row r="316" spans="1:7">
      <c r="A316" t="str">
        <f>IF(申込一覧表!N74="","",申込一覧表!Z74)</f>
        <v/>
      </c>
      <c r="B316" t="str">
        <f>IF(A316="","",申込一覧表!AK74)</f>
        <v/>
      </c>
      <c r="C316" t="str">
        <f>IF(A316="","",申込一覧表!AO74)</f>
        <v/>
      </c>
      <c r="D316" t="str">
        <f>申込一覧表!AC74</f>
        <v/>
      </c>
      <c r="E316">
        <v>0</v>
      </c>
      <c r="F316">
        <v>5</v>
      </c>
      <c r="G316" t="str">
        <f>申込一覧表!AT74</f>
        <v>999:99.99</v>
      </c>
    </row>
    <row r="317" spans="1:7">
      <c r="A317" t="str">
        <f>IF(申込一覧表!N75="","",申込一覧表!Z75)</f>
        <v/>
      </c>
      <c r="B317" t="str">
        <f>IF(A317="","",申込一覧表!AK75)</f>
        <v/>
      </c>
      <c r="C317" t="str">
        <f>IF(A317="","",申込一覧表!AO75)</f>
        <v/>
      </c>
      <c r="D317" t="str">
        <f>申込一覧表!AC75</f>
        <v/>
      </c>
      <c r="E317">
        <v>0</v>
      </c>
      <c r="F317">
        <v>5</v>
      </c>
      <c r="G317" t="str">
        <f>申込一覧表!AT75</f>
        <v>999:99.99</v>
      </c>
    </row>
    <row r="318" spans="1:7">
      <c r="A318" t="str">
        <f>IF(申込一覧表!N76="","",申込一覧表!Z76)</f>
        <v/>
      </c>
      <c r="B318" t="str">
        <f>IF(A318="","",申込一覧表!AK76)</f>
        <v/>
      </c>
      <c r="C318" t="str">
        <f>IF(A318="","",申込一覧表!AO76)</f>
        <v/>
      </c>
      <c r="D318" t="str">
        <f>申込一覧表!AC76</f>
        <v/>
      </c>
      <c r="E318">
        <v>0</v>
      </c>
      <c r="F318">
        <v>5</v>
      </c>
      <c r="G318" t="str">
        <f>申込一覧表!AT76</f>
        <v>999:99.99</v>
      </c>
    </row>
    <row r="319" spans="1:7">
      <c r="A319" t="str">
        <f>IF(申込一覧表!N77="","",申込一覧表!Z77)</f>
        <v/>
      </c>
      <c r="B319" t="str">
        <f>IF(A319="","",申込一覧表!AK77)</f>
        <v/>
      </c>
      <c r="C319" t="str">
        <f>IF(A319="","",申込一覧表!AO77)</f>
        <v/>
      </c>
      <c r="D319" t="str">
        <f>申込一覧表!AC77</f>
        <v/>
      </c>
      <c r="E319">
        <v>0</v>
      </c>
      <c r="F319">
        <v>5</v>
      </c>
      <c r="G319" t="str">
        <f>申込一覧表!AT77</f>
        <v>999:99.99</v>
      </c>
    </row>
    <row r="320" spans="1:7">
      <c r="A320" t="str">
        <f>IF(申込一覧表!N78="","",申込一覧表!Z78)</f>
        <v/>
      </c>
      <c r="B320" t="str">
        <f>IF(A320="","",申込一覧表!AK78)</f>
        <v/>
      </c>
      <c r="C320" t="str">
        <f>IF(A320="","",申込一覧表!AO78)</f>
        <v/>
      </c>
      <c r="D320" t="str">
        <f>申込一覧表!AC78</f>
        <v/>
      </c>
      <c r="E320">
        <v>0</v>
      </c>
      <c r="F320">
        <v>5</v>
      </c>
      <c r="G320" t="str">
        <f>申込一覧表!AT78</f>
        <v>999:99.99</v>
      </c>
    </row>
    <row r="321" spans="1:7">
      <c r="A321" t="str">
        <f>IF(申込一覧表!N79="","",申込一覧表!Z79)</f>
        <v/>
      </c>
      <c r="B321" t="str">
        <f>IF(A321="","",申込一覧表!AK79)</f>
        <v/>
      </c>
      <c r="C321" t="str">
        <f>IF(A321="","",申込一覧表!AO79)</f>
        <v/>
      </c>
      <c r="D321" t="str">
        <f>申込一覧表!AC79</f>
        <v/>
      </c>
      <c r="E321">
        <v>0</v>
      </c>
      <c r="F321">
        <v>5</v>
      </c>
      <c r="G321" t="str">
        <f>申込一覧表!AT79</f>
        <v>999:99.99</v>
      </c>
    </row>
    <row r="322" spans="1:7">
      <c r="A322" t="str">
        <f>IF(申込一覧表!N80="","",申込一覧表!Z80)</f>
        <v/>
      </c>
      <c r="B322" t="str">
        <f>IF(A322="","",申込一覧表!AK80)</f>
        <v/>
      </c>
      <c r="C322" t="str">
        <f>IF(A322="","",申込一覧表!AO80)</f>
        <v/>
      </c>
      <c r="D322" t="str">
        <f>申込一覧表!AC80</f>
        <v/>
      </c>
      <c r="E322">
        <v>0</v>
      </c>
      <c r="F322">
        <v>5</v>
      </c>
      <c r="G322" t="str">
        <f>申込一覧表!AT80</f>
        <v>999:99.99</v>
      </c>
    </row>
    <row r="323" spans="1:7">
      <c r="A323" t="str">
        <f>IF(申込一覧表!N81="","",申込一覧表!Z81)</f>
        <v/>
      </c>
      <c r="B323" t="str">
        <f>IF(A323="","",申込一覧表!AK81)</f>
        <v/>
      </c>
      <c r="C323" t="str">
        <f>IF(A323="","",申込一覧表!AO81)</f>
        <v/>
      </c>
      <c r="D323" t="str">
        <f>申込一覧表!AC81</f>
        <v/>
      </c>
      <c r="E323">
        <v>0</v>
      </c>
      <c r="F323">
        <v>5</v>
      </c>
      <c r="G323" t="str">
        <f>申込一覧表!AT81</f>
        <v>999:99.99</v>
      </c>
    </row>
    <row r="324" spans="1:7">
      <c r="A324" t="str">
        <f>IF(申込一覧表!N82="","",申込一覧表!Z82)</f>
        <v/>
      </c>
      <c r="B324" t="str">
        <f>IF(A324="","",申込一覧表!AK82)</f>
        <v/>
      </c>
      <c r="C324" t="str">
        <f>IF(A324="","",申込一覧表!AO82)</f>
        <v/>
      </c>
      <c r="D324" t="str">
        <f>申込一覧表!AC82</f>
        <v/>
      </c>
      <c r="E324">
        <v>0</v>
      </c>
      <c r="F324">
        <v>5</v>
      </c>
      <c r="G324" t="str">
        <f>申込一覧表!AT82</f>
        <v>999:99.99</v>
      </c>
    </row>
    <row r="325" spans="1:7">
      <c r="A325" t="str">
        <f>IF(申込一覧表!N83="","",申込一覧表!Z83)</f>
        <v/>
      </c>
      <c r="B325" t="str">
        <f>IF(A325="","",申込一覧表!AK83)</f>
        <v/>
      </c>
      <c r="C325" t="str">
        <f>IF(A325="","",申込一覧表!AO83)</f>
        <v/>
      </c>
      <c r="D325" t="str">
        <f>申込一覧表!AC83</f>
        <v/>
      </c>
      <c r="E325">
        <v>0</v>
      </c>
      <c r="F325">
        <v>5</v>
      </c>
      <c r="G325" t="str">
        <f>申込一覧表!AT83</f>
        <v>999:99.99</v>
      </c>
    </row>
    <row r="326" spans="1:7">
      <c r="A326" t="str">
        <f>IF(申込一覧表!N84="","",申込一覧表!Z84)</f>
        <v/>
      </c>
      <c r="B326" t="str">
        <f>IF(A326="","",申込一覧表!AK84)</f>
        <v/>
      </c>
      <c r="C326" t="str">
        <f>IF(A326="","",申込一覧表!AO84)</f>
        <v/>
      </c>
      <c r="D326" t="str">
        <f>申込一覧表!AC84</f>
        <v/>
      </c>
      <c r="E326">
        <v>0</v>
      </c>
      <c r="F326">
        <v>5</v>
      </c>
      <c r="G326" t="str">
        <f>申込一覧表!AT84</f>
        <v>999:99.99</v>
      </c>
    </row>
    <row r="327" spans="1:7">
      <c r="A327" t="str">
        <f>IF(申込一覧表!N85="","",申込一覧表!Z85)</f>
        <v/>
      </c>
      <c r="B327" t="str">
        <f>IF(A327="","",申込一覧表!AK85)</f>
        <v/>
      </c>
      <c r="C327" t="str">
        <f>IF(A327="","",申込一覧表!AO85)</f>
        <v/>
      </c>
      <c r="D327" t="str">
        <f>申込一覧表!AC85</f>
        <v/>
      </c>
      <c r="E327">
        <v>0</v>
      </c>
      <c r="F327">
        <v>5</v>
      </c>
      <c r="G327" t="str">
        <f>申込一覧表!AT85</f>
        <v>999:99.99</v>
      </c>
    </row>
    <row r="328" spans="1:7">
      <c r="A328" t="str">
        <f>IF(申込一覧表!N86="","",申込一覧表!Z86)</f>
        <v/>
      </c>
      <c r="B328" t="str">
        <f>IF(A328="","",申込一覧表!AK86)</f>
        <v/>
      </c>
      <c r="C328" t="str">
        <f>IF(A328="","",申込一覧表!AO86)</f>
        <v/>
      </c>
      <c r="D328" t="str">
        <f>申込一覧表!AC86</f>
        <v/>
      </c>
      <c r="E328">
        <v>0</v>
      </c>
      <c r="F328">
        <v>5</v>
      </c>
      <c r="G328" t="str">
        <f>申込一覧表!AT86</f>
        <v>999:99.99</v>
      </c>
    </row>
    <row r="329" spans="1:7">
      <c r="A329" s="118" t="str">
        <f>IF(申込一覧表!N87="","",申込一覧表!Z87)</f>
        <v/>
      </c>
      <c r="B329" s="118" t="str">
        <f>IF(A329="","",申込一覧表!AK87)</f>
        <v/>
      </c>
      <c r="C329" s="118" t="str">
        <f>IF(A329="","",申込一覧表!AO87)</f>
        <v/>
      </c>
      <c r="D329" s="118" t="str">
        <f>申込一覧表!AC87</f>
        <v/>
      </c>
      <c r="E329" s="118">
        <v>0</v>
      </c>
      <c r="F329" s="118">
        <v>5</v>
      </c>
      <c r="G329" s="118" t="str">
        <f>申込一覧表!AT87</f>
        <v>999:99.99</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23"/>
  <sheetViews>
    <sheetView showGridLines="0" zoomScaleNormal="100" workbookViewId="0">
      <selection activeCell="C6" sqref="C6"/>
    </sheetView>
  </sheetViews>
  <sheetFormatPr defaultRowHeight="13.5"/>
  <cols>
    <col min="1" max="1" width="12.140625" style="137" customWidth="1"/>
    <col min="2" max="2" width="15.42578125" style="142" customWidth="1"/>
    <col min="3" max="3" width="23.5703125" style="137" customWidth="1"/>
    <col min="4" max="4" width="27.7109375" style="137" customWidth="1"/>
    <col min="5" max="5" width="23.5703125" style="137" customWidth="1"/>
    <col min="6" max="6" width="27.7109375" style="137" customWidth="1"/>
    <col min="7" max="7" width="23.5703125" style="137" customWidth="1"/>
    <col min="8" max="8" width="27.7109375" style="137" customWidth="1"/>
    <col min="9" max="9" width="23.5703125" style="137" customWidth="1"/>
    <col min="10" max="10" width="27.7109375" style="137" customWidth="1"/>
    <col min="11" max="11" width="23.5703125" style="137" customWidth="1"/>
    <col min="12" max="12" width="27.7109375" style="137" customWidth="1"/>
    <col min="13" max="13" width="12.140625" style="137" customWidth="1"/>
    <col min="14" max="14" width="15.42578125" style="142" customWidth="1"/>
    <col min="15" max="15" width="23.5703125" style="137" customWidth="1"/>
    <col min="16" max="16" width="27.7109375" style="137" customWidth="1"/>
    <col min="17" max="17" width="23.5703125" style="137" customWidth="1"/>
    <col min="18" max="18" width="27.7109375" style="137" customWidth="1"/>
    <col min="19" max="19" width="23.5703125" style="137" customWidth="1"/>
    <col min="20" max="20" width="27.7109375" style="137" customWidth="1"/>
    <col min="21" max="21" width="23.5703125" style="137" customWidth="1"/>
    <col min="22" max="22" width="27.7109375" style="137" customWidth="1"/>
    <col min="23" max="23" width="23.5703125" style="137" customWidth="1"/>
    <col min="24" max="24" width="27.7109375" style="137" customWidth="1"/>
    <col min="25" max="25" width="12.140625" style="137" customWidth="1"/>
    <col min="26" max="26" width="15.42578125" style="137" customWidth="1"/>
    <col min="27" max="27" width="23.5703125" style="137" customWidth="1"/>
    <col min="28" max="28" width="27.7109375" style="137" customWidth="1"/>
    <col min="29" max="29" width="23.5703125" style="137" customWidth="1"/>
    <col min="30" max="30" width="27.7109375" style="137" customWidth="1"/>
    <col min="31" max="31" width="23.5703125" style="137" customWidth="1"/>
    <col min="32" max="32" width="27.7109375" style="137" customWidth="1"/>
    <col min="33" max="33" width="23.5703125" style="137" customWidth="1"/>
    <col min="34" max="34" width="27.7109375" style="137" customWidth="1"/>
    <col min="35" max="35" width="23.5703125" style="137" customWidth="1"/>
    <col min="36" max="36" width="27.7109375" style="137" customWidth="1"/>
    <col min="37" max="37" width="10.28515625" style="137" customWidth="1"/>
    <col min="38" max="39" width="10.28515625" style="137" hidden="1" customWidth="1"/>
    <col min="40" max="40" width="12.42578125" style="137" hidden="1" customWidth="1"/>
    <col min="41" max="42" width="10.28515625" style="137" hidden="1" customWidth="1"/>
    <col min="43" max="56" width="9.140625" style="137" hidden="1" customWidth="1"/>
    <col min="57" max="73" width="0" style="137" hidden="1" customWidth="1"/>
    <col min="74" max="256" width="9.140625" style="137"/>
    <col min="257" max="257" width="12.140625" style="137" customWidth="1"/>
    <col min="258" max="258" width="15.42578125" style="137" customWidth="1"/>
    <col min="259" max="268" width="23.5703125" style="137" customWidth="1"/>
    <col min="269" max="269" width="12.140625" style="137" customWidth="1"/>
    <col min="270" max="270" width="15.42578125" style="137" customWidth="1"/>
    <col min="271" max="280" width="23.5703125" style="137" customWidth="1"/>
    <col min="281" max="282" width="10.28515625" style="137" customWidth="1"/>
    <col min="283" max="283" width="13.85546875" style="137" customWidth="1"/>
    <col min="284" max="284" width="13.28515625" style="137" customWidth="1"/>
    <col min="285" max="298" width="10.28515625" style="137" customWidth="1"/>
    <col min="299" max="512" width="9.140625" style="137"/>
    <col min="513" max="513" width="12.140625" style="137" customWidth="1"/>
    <col min="514" max="514" width="15.42578125" style="137" customWidth="1"/>
    <col min="515" max="524" width="23.5703125" style="137" customWidth="1"/>
    <col min="525" max="525" width="12.140625" style="137" customWidth="1"/>
    <col min="526" max="526" width="15.42578125" style="137" customWidth="1"/>
    <col min="527" max="536" width="23.5703125" style="137" customWidth="1"/>
    <col min="537" max="538" width="10.28515625" style="137" customWidth="1"/>
    <col min="539" max="539" width="13.85546875" style="137" customWidth="1"/>
    <col min="540" max="540" width="13.28515625" style="137" customWidth="1"/>
    <col min="541" max="554" width="10.28515625" style="137" customWidth="1"/>
    <col min="555" max="768" width="9.140625" style="137"/>
    <col min="769" max="769" width="12.140625" style="137" customWidth="1"/>
    <col min="770" max="770" width="15.42578125" style="137" customWidth="1"/>
    <col min="771" max="780" width="23.5703125" style="137" customWidth="1"/>
    <col min="781" max="781" width="12.140625" style="137" customWidth="1"/>
    <col min="782" max="782" width="15.42578125" style="137" customWidth="1"/>
    <col min="783" max="792" width="23.5703125" style="137" customWidth="1"/>
    <col min="793" max="794" width="10.28515625" style="137" customWidth="1"/>
    <col min="795" max="795" width="13.85546875" style="137" customWidth="1"/>
    <col min="796" max="796" width="13.28515625" style="137" customWidth="1"/>
    <col min="797" max="810" width="10.28515625" style="137" customWidth="1"/>
    <col min="811" max="1024" width="9.140625" style="137"/>
    <col min="1025" max="1025" width="12.140625" style="137" customWidth="1"/>
    <col min="1026" max="1026" width="15.42578125" style="137" customWidth="1"/>
    <col min="1027" max="1036" width="23.5703125" style="137" customWidth="1"/>
    <col min="1037" max="1037" width="12.140625" style="137" customWidth="1"/>
    <col min="1038" max="1038" width="15.42578125" style="137" customWidth="1"/>
    <col min="1039" max="1048" width="23.5703125" style="137" customWidth="1"/>
    <col min="1049" max="1050" width="10.28515625" style="137" customWidth="1"/>
    <col min="1051" max="1051" width="13.85546875" style="137" customWidth="1"/>
    <col min="1052" max="1052" width="13.28515625" style="137" customWidth="1"/>
    <col min="1053" max="1066" width="10.28515625" style="137" customWidth="1"/>
    <col min="1067" max="1280" width="9.140625" style="137"/>
    <col min="1281" max="1281" width="12.140625" style="137" customWidth="1"/>
    <col min="1282" max="1282" width="15.42578125" style="137" customWidth="1"/>
    <col min="1283" max="1292" width="23.5703125" style="137" customWidth="1"/>
    <col min="1293" max="1293" width="12.140625" style="137" customWidth="1"/>
    <col min="1294" max="1294" width="15.42578125" style="137" customWidth="1"/>
    <col min="1295" max="1304" width="23.5703125" style="137" customWidth="1"/>
    <col min="1305" max="1306" width="10.28515625" style="137" customWidth="1"/>
    <col min="1307" max="1307" width="13.85546875" style="137" customWidth="1"/>
    <col min="1308" max="1308" width="13.28515625" style="137" customWidth="1"/>
    <col min="1309" max="1322" width="10.28515625" style="137" customWidth="1"/>
    <col min="1323" max="1536" width="9.140625" style="137"/>
    <col min="1537" max="1537" width="12.140625" style="137" customWidth="1"/>
    <col min="1538" max="1538" width="15.42578125" style="137" customWidth="1"/>
    <col min="1539" max="1548" width="23.5703125" style="137" customWidth="1"/>
    <col min="1549" max="1549" width="12.140625" style="137" customWidth="1"/>
    <col min="1550" max="1550" width="15.42578125" style="137" customWidth="1"/>
    <col min="1551" max="1560" width="23.5703125" style="137" customWidth="1"/>
    <col min="1561" max="1562" width="10.28515625" style="137" customWidth="1"/>
    <col min="1563" max="1563" width="13.85546875" style="137" customWidth="1"/>
    <col min="1564" max="1564" width="13.28515625" style="137" customWidth="1"/>
    <col min="1565" max="1578" width="10.28515625" style="137" customWidth="1"/>
    <col min="1579" max="1792" width="9.140625" style="137"/>
    <col min="1793" max="1793" width="12.140625" style="137" customWidth="1"/>
    <col min="1794" max="1794" width="15.42578125" style="137" customWidth="1"/>
    <col min="1795" max="1804" width="23.5703125" style="137" customWidth="1"/>
    <col min="1805" max="1805" width="12.140625" style="137" customWidth="1"/>
    <col min="1806" max="1806" width="15.42578125" style="137" customWidth="1"/>
    <col min="1807" max="1816" width="23.5703125" style="137" customWidth="1"/>
    <col min="1817" max="1818" width="10.28515625" style="137" customWidth="1"/>
    <col min="1819" max="1819" width="13.85546875" style="137" customWidth="1"/>
    <col min="1820" max="1820" width="13.28515625" style="137" customWidth="1"/>
    <col min="1821" max="1834" width="10.28515625" style="137" customWidth="1"/>
    <col min="1835" max="2048" width="9.140625" style="137"/>
    <col min="2049" max="2049" width="12.140625" style="137" customWidth="1"/>
    <col min="2050" max="2050" width="15.42578125" style="137" customWidth="1"/>
    <col min="2051" max="2060" width="23.5703125" style="137" customWidth="1"/>
    <col min="2061" max="2061" width="12.140625" style="137" customWidth="1"/>
    <col min="2062" max="2062" width="15.42578125" style="137" customWidth="1"/>
    <col min="2063" max="2072" width="23.5703125" style="137" customWidth="1"/>
    <col min="2073" max="2074" width="10.28515625" style="137" customWidth="1"/>
    <col min="2075" max="2075" width="13.85546875" style="137" customWidth="1"/>
    <col min="2076" max="2076" width="13.28515625" style="137" customWidth="1"/>
    <col min="2077" max="2090" width="10.28515625" style="137" customWidth="1"/>
    <col min="2091" max="2304" width="9.140625" style="137"/>
    <col min="2305" max="2305" width="12.140625" style="137" customWidth="1"/>
    <col min="2306" max="2306" width="15.42578125" style="137" customWidth="1"/>
    <col min="2307" max="2316" width="23.5703125" style="137" customWidth="1"/>
    <col min="2317" max="2317" width="12.140625" style="137" customWidth="1"/>
    <col min="2318" max="2318" width="15.42578125" style="137" customWidth="1"/>
    <col min="2319" max="2328" width="23.5703125" style="137" customWidth="1"/>
    <col min="2329" max="2330" width="10.28515625" style="137" customWidth="1"/>
    <col min="2331" max="2331" width="13.85546875" style="137" customWidth="1"/>
    <col min="2332" max="2332" width="13.28515625" style="137" customWidth="1"/>
    <col min="2333" max="2346" width="10.28515625" style="137" customWidth="1"/>
    <col min="2347" max="2560" width="9.140625" style="137"/>
    <col min="2561" max="2561" width="12.140625" style="137" customWidth="1"/>
    <col min="2562" max="2562" width="15.42578125" style="137" customWidth="1"/>
    <col min="2563" max="2572" width="23.5703125" style="137" customWidth="1"/>
    <col min="2573" max="2573" width="12.140625" style="137" customWidth="1"/>
    <col min="2574" max="2574" width="15.42578125" style="137" customWidth="1"/>
    <col min="2575" max="2584" width="23.5703125" style="137" customWidth="1"/>
    <col min="2585" max="2586" width="10.28515625" style="137" customWidth="1"/>
    <col min="2587" max="2587" width="13.85546875" style="137" customWidth="1"/>
    <col min="2588" max="2588" width="13.28515625" style="137" customWidth="1"/>
    <col min="2589" max="2602" width="10.28515625" style="137" customWidth="1"/>
    <col min="2603" max="2816" width="9.140625" style="137"/>
    <col min="2817" max="2817" width="12.140625" style="137" customWidth="1"/>
    <col min="2818" max="2818" width="15.42578125" style="137" customWidth="1"/>
    <col min="2819" max="2828" width="23.5703125" style="137" customWidth="1"/>
    <col min="2829" max="2829" width="12.140625" style="137" customWidth="1"/>
    <col min="2830" max="2830" width="15.42578125" style="137" customWidth="1"/>
    <col min="2831" max="2840" width="23.5703125" style="137" customWidth="1"/>
    <col min="2841" max="2842" width="10.28515625" style="137" customWidth="1"/>
    <col min="2843" max="2843" width="13.85546875" style="137" customWidth="1"/>
    <col min="2844" max="2844" width="13.28515625" style="137" customWidth="1"/>
    <col min="2845" max="2858" width="10.28515625" style="137" customWidth="1"/>
    <col min="2859" max="3072" width="9.140625" style="137"/>
    <col min="3073" max="3073" width="12.140625" style="137" customWidth="1"/>
    <col min="3074" max="3074" width="15.42578125" style="137" customWidth="1"/>
    <col min="3075" max="3084" width="23.5703125" style="137" customWidth="1"/>
    <col min="3085" max="3085" width="12.140625" style="137" customWidth="1"/>
    <col min="3086" max="3086" width="15.42578125" style="137" customWidth="1"/>
    <col min="3087" max="3096" width="23.5703125" style="137" customWidth="1"/>
    <col min="3097" max="3098" width="10.28515625" style="137" customWidth="1"/>
    <col min="3099" max="3099" width="13.85546875" style="137" customWidth="1"/>
    <col min="3100" max="3100" width="13.28515625" style="137" customWidth="1"/>
    <col min="3101" max="3114" width="10.28515625" style="137" customWidth="1"/>
    <col min="3115" max="3328" width="9.140625" style="137"/>
    <col min="3329" max="3329" width="12.140625" style="137" customWidth="1"/>
    <col min="3330" max="3330" width="15.42578125" style="137" customWidth="1"/>
    <col min="3331" max="3340" width="23.5703125" style="137" customWidth="1"/>
    <col min="3341" max="3341" width="12.140625" style="137" customWidth="1"/>
    <col min="3342" max="3342" width="15.42578125" style="137" customWidth="1"/>
    <col min="3343" max="3352" width="23.5703125" style="137" customWidth="1"/>
    <col min="3353" max="3354" width="10.28515625" style="137" customWidth="1"/>
    <col min="3355" max="3355" width="13.85546875" style="137" customWidth="1"/>
    <col min="3356" max="3356" width="13.28515625" style="137" customWidth="1"/>
    <col min="3357" max="3370" width="10.28515625" style="137" customWidth="1"/>
    <col min="3371" max="3584" width="9.140625" style="137"/>
    <col min="3585" max="3585" width="12.140625" style="137" customWidth="1"/>
    <col min="3586" max="3586" width="15.42578125" style="137" customWidth="1"/>
    <col min="3587" max="3596" width="23.5703125" style="137" customWidth="1"/>
    <col min="3597" max="3597" width="12.140625" style="137" customWidth="1"/>
    <col min="3598" max="3598" width="15.42578125" style="137" customWidth="1"/>
    <col min="3599" max="3608" width="23.5703125" style="137" customWidth="1"/>
    <col min="3609" max="3610" width="10.28515625" style="137" customWidth="1"/>
    <col min="3611" max="3611" width="13.85546875" style="137" customWidth="1"/>
    <col min="3612" max="3612" width="13.28515625" style="137" customWidth="1"/>
    <col min="3613" max="3626" width="10.28515625" style="137" customWidth="1"/>
    <col min="3627" max="3840" width="9.140625" style="137"/>
    <col min="3841" max="3841" width="12.140625" style="137" customWidth="1"/>
    <col min="3842" max="3842" width="15.42578125" style="137" customWidth="1"/>
    <col min="3843" max="3852" width="23.5703125" style="137" customWidth="1"/>
    <col min="3853" max="3853" width="12.140625" style="137" customWidth="1"/>
    <col min="3854" max="3854" width="15.42578125" style="137" customWidth="1"/>
    <col min="3855" max="3864" width="23.5703125" style="137" customWidth="1"/>
    <col min="3865" max="3866" width="10.28515625" style="137" customWidth="1"/>
    <col min="3867" max="3867" width="13.85546875" style="137" customWidth="1"/>
    <col min="3868" max="3868" width="13.28515625" style="137" customWidth="1"/>
    <col min="3869" max="3882" width="10.28515625" style="137" customWidth="1"/>
    <col min="3883" max="4096" width="9.140625" style="137"/>
    <col min="4097" max="4097" width="12.140625" style="137" customWidth="1"/>
    <col min="4098" max="4098" width="15.42578125" style="137" customWidth="1"/>
    <col min="4099" max="4108" width="23.5703125" style="137" customWidth="1"/>
    <col min="4109" max="4109" width="12.140625" style="137" customWidth="1"/>
    <col min="4110" max="4110" width="15.42578125" style="137" customWidth="1"/>
    <col min="4111" max="4120" width="23.5703125" style="137" customWidth="1"/>
    <col min="4121" max="4122" width="10.28515625" style="137" customWidth="1"/>
    <col min="4123" max="4123" width="13.85546875" style="137" customWidth="1"/>
    <col min="4124" max="4124" width="13.28515625" style="137" customWidth="1"/>
    <col min="4125" max="4138" width="10.28515625" style="137" customWidth="1"/>
    <col min="4139" max="4352" width="9.140625" style="137"/>
    <col min="4353" max="4353" width="12.140625" style="137" customWidth="1"/>
    <col min="4354" max="4354" width="15.42578125" style="137" customWidth="1"/>
    <col min="4355" max="4364" width="23.5703125" style="137" customWidth="1"/>
    <col min="4365" max="4365" width="12.140625" style="137" customWidth="1"/>
    <col min="4366" max="4366" width="15.42578125" style="137" customWidth="1"/>
    <col min="4367" max="4376" width="23.5703125" style="137" customWidth="1"/>
    <col min="4377" max="4378" width="10.28515625" style="137" customWidth="1"/>
    <col min="4379" max="4379" width="13.85546875" style="137" customWidth="1"/>
    <col min="4380" max="4380" width="13.28515625" style="137" customWidth="1"/>
    <col min="4381" max="4394" width="10.28515625" style="137" customWidth="1"/>
    <col min="4395" max="4608" width="9.140625" style="137"/>
    <col min="4609" max="4609" width="12.140625" style="137" customWidth="1"/>
    <col min="4610" max="4610" width="15.42578125" style="137" customWidth="1"/>
    <col min="4611" max="4620" width="23.5703125" style="137" customWidth="1"/>
    <col min="4621" max="4621" width="12.140625" style="137" customWidth="1"/>
    <col min="4622" max="4622" width="15.42578125" style="137" customWidth="1"/>
    <col min="4623" max="4632" width="23.5703125" style="137" customWidth="1"/>
    <col min="4633" max="4634" width="10.28515625" style="137" customWidth="1"/>
    <col min="4635" max="4635" width="13.85546875" style="137" customWidth="1"/>
    <col min="4636" max="4636" width="13.28515625" style="137" customWidth="1"/>
    <col min="4637" max="4650" width="10.28515625" style="137" customWidth="1"/>
    <col min="4651" max="4864" width="9.140625" style="137"/>
    <col min="4865" max="4865" width="12.140625" style="137" customWidth="1"/>
    <col min="4866" max="4866" width="15.42578125" style="137" customWidth="1"/>
    <col min="4867" max="4876" width="23.5703125" style="137" customWidth="1"/>
    <col min="4877" max="4877" width="12.140625" style="137" customWidth="1"/>
    <col min="4878" max="4878" width="15.42578125" style="137" customWidth="1"/>
    <col min="4879" max="4888" width="23.5703125" style="137" customWidth="1"/>
    <col min="4889" max="4890" width="10.28515625" style="137" customWidth="1"/>
    <col min="4891" max="4891" width="13.85546875" style="137" customWidth="1"/>
    <col min="4892" max="4892" width="13.28515625" style="137" customWidth="1"/>
    <col min="4893" max="4906" width="10.28515625" style="137" customWidth="1"/>
    <col min="4907" max="5120" width="9.140625" style="137"/>
    <col min="5121" max="5121" width="12.140625" style="137" customWidth="1"/>
    <col min="5122" max="5122" width="15.42578125" style="137" customWidth="1"/>
    <col min="5123" max="5132" width="23.5703125" style="137" customWidth="1"/>
    <col min="5133" max="5133" width="12.140625" style="137" customWidth="1"/>
    <col min="5134" max="5134" width="15.42578125" style="137" customWidth="1"/>
    <col min="5135" max="5144" width="23.5703125" style="137" customWidth="1"/>
    <col min="5145" max="5146" width="10.28515625" style="137" customWidth="1"/>
    <col min="5147" max="5147" width="13.85546875" style="137" customWidth="1"/>
    <col min="5148" max="5148" width="13.28515625" style="137" customWidth="1"/>
    <col min="5149" max="5162" width="10.28515625" style="137" customWidth="1"/>
    <col min="5163" max="5376" width="9.140625" style="137"/>
    <col min="5377" max="5377" width="12.140625" style="137" customWidth="1"/>
    <col min="5378" max="5378" width="15.42578125" style="137" customWidth="1"/>
    <col min="5379" max="5388" width="23.5703125" style="137" customWidth="1"/>
    <col min="5389" max="5389" width="12.140625" style="137" customWidth="1"/>
    <col min="5390" max="5390" width="15.42578125" style="137" customWidth="1"/>
    <col min="5391" max="5400" width="23.5703125" style="137" customWidth="1"/>
    <col min="5401" max="5402" width="10.28515625" style="137" customWidth="1"/>
    <col min="5403" max="5403" width="13.85546875" style="137" customWidth="1"/>
    <col min="5404" max="5404" width="13.28515625" style="137" customWidth="1"/>
    <col min="5405" max="5418" width="10.28515625" style="137" customWidth="1"/>
    <col min="5419" max="5632" width="9.140625" style="137"/>
    <col min="5633" max="5633" width="12.140625" style="137" customWidth="1"/>
    <col min="5634" max="5634" width="15.42578125" style="137" customWidth="1"/>
    <col min="5635" max="5644" width="23.5703125" style="137" customWidth="1"/>
    <col min="5645" max="5645" width="12.140625" style="137" customWidth="1"/>
    <col min="5646" max="5646" width="15.42578125" style="137" customWidth="1"/>
    <col min="5647" max="5656" width="23.5703125" style="137" customWidth="1"/>
    <col min="5657" max="5658" width="10.28515625" style="137" customWidth="1"/>
    <col min="5659" max="5659" width="13.85546875" style="137" customWidth="1"/>
    <col min="5660" max="5660" width="13.28515625" style="137" customWidth="1"/>
    <col min="5661" max="5674" width="10.28515625" style="137" customWidth="1"/>
    <col min="5675" max="5888" width="9.140625" style="137"/>
    <col min="5889" max="5889" width="12.140625" style="137" customWidth="1"/>
    <col min="5890" max="5890" width="15.42578125" style="137" customWidth="1"/>
    <col min="5891" max="5900" width="23.5703125" style="137" customWidth="1"/>
    <col min="5901" max="5901" width="12.140625" style="137" customWidth="1"/>
    <col min="5902" max="5902" width="15.42578125" style="137" customWidth="1"/>
    <col min="5903" max="5912" width="23.5703125" style="137" customWidth="1"/>
    <col min="5913" max="5914" width="10.28515625" style="137" customWidth="1"/>
    <col min="5915" max="5915" width="13.85546875" style="137" customWidth="1"/>
    <col min="5916" max="5916" width="13.28515625" style="137" customWidth="1"/>
    <col min="5917" max="5930" width="10.28515625" style="137" customWidth="1"/>
    <col min="5931" max="6144" width="9.140625" style="137"/>
    <col min="6145" max="6145" width="12.140625" style="137" customWidth="1"/>
    <col min="6146" max="6146" width="15.42578125" style="137" customWidth="1"/>
    <col min="6147" max="6156" width="23.5703125" style="137" customWidth="1"/>
    <col min="6157" max="6157" width="12.140625" style="137" customWidth="1"/>
    <col min="6158" max="6158" width="15.42578125" style="137" customWidth="1"/>
    <col min="6159" max="6168" width="23.5703125" style="137" customWidth="1"/>
    <col min="6169" max="6170" width="10.28515625" style="137" customWidth="1"/>
    <col min="6171" max="6171" width="13.85546875" style="137" customWidth="1"/>
    <col min="6172" max="6172" width="13.28515625" style="137" customWidth="1"/>
    <col min="6173" max="6186" width="10.28515625" style="137" customWidth="1"/>
    <col min="6187" max="6400" width="9.140625" style="137"/>
    <col min="6401" max="6401" width="12.140625" style="137" customWidth="1"/>
    <col min="6402" max="6402" width="15.42578125" style="137" customWidth="1"/>
    <col min="6403" max="6412" width="23.5703125" style="137" customWidth="1"/>
    <col min="6413" max="6413" width="12.140625" style="137" customWidth="1"/>
    <col min="6414" max="6414" width="15.42578125" style="137" customWidth="1"/>
    <col min="6415" max="6424" width="23.5703125" style="137" customWidth="1"/>
    <col min="6425" max="6426" width="10.28515625" style="137" customWidth="1"/>
    <col min="6427" max="6427" width="13.85546875" style="137" customWidth="1"/>
    <col min="6428" max="6428" width="13.28515625" style="137" customWidth="1"/>
    <col min="6429" max="6442" width="10.28515625" style="137" customWidth="1"/>
    <col min="6443" max="6656" width="9.140625" style="137"/>
    <col min="6657" max="6657" width="12.140625" style="137" customWidth="1"/>
    <col min="6658" max="6658" width="15.42578125" style="137" customWidth="1"/>
    <col min="6659" max="6668" width="23.5703125" style="137" customWidth="1"/>
    <col min="6669" max="6669" width="12.140625" style="137" customWidth="1"/>
    <col min="6670" max="6670" width="15.42578125" style="137" customWidth="1"/>
    <col min="6671" max="6680" width="23.5703125" style="137" customWidth="1"/>
    <col min="6681" max="6682" width="10.28515625" style="137" customWidth="1"/>
    <col min="6683" max="6683" width="13.85546875" style="137" customWidth="1"/>
    <col min="6684" max="6684" width="13.28515625" style="137" customWidth="1"/>
    <col min="6685" max="6698" width="10.28515625" style="137" customWidth="1"/>
    <col min="6699" max="6912" width="9.140625" style="137"/>
    <col min="6913" max="6913" width="12.140625" style="137" customWidth="1"/>
    <col min="6914" max="6914" width="15.42578125" style="137" customWidth="1"/>
    <col min="6915" max="6924" width="23.5703125" style="137" customWidth="1"/>
    <col min="6925" max="6925" width="12.140625" style="137" customWidth="1"/>
    <col min="6926" max="6926" width="15.42578125" style="137" customWidth="1"/>
    <col min="6927" max="6936" width="23.5703125" style="137" customWidth="1"/>
    <col min="6937" max="6938" width="10.28515625" style="137" customWidth="1"/>
    <col min="6939" max="6939" width="13.85546875" style="137" customWidth="1"/>
    <col min="6940" max="6940" width="13.28515625" style="137" customWidth="1"/>
    <col min="6941" max="6954" width="10.28515625" style="137" customWidth="1"/>
    <col min="6955" max="7168" width="9.140625" style="137"/>
    <col min="7169" max="7169" width="12.140625" style="137" customWidth="1"/>
    <col min="7170" max="7170" width="15.42578125" style="137" customWidth="1"/>
    <col min="7171" max="7180" width="23.5703125" style="137" customWidth="1"/>
    <col min="7181" max="7181" width="12.140625" style="137" customWidth="1"/>
    <col min="7182" max="7182" width="15.42578125" style="137" customWidth="1"/>
    <col min="7183" max="7192" width="23.5703125" style="137" customWidth="1"/>
    <col min="7193" max="7194" width="10.28515625" style="137" customWidth="1"/>
    <col min="7195" max="7195" width="13.85546875" style="137" customWidth="1"/>
    <col min="7196" max="7196" width="13.28515625" style="137" customWidth="1"/>
    <col min="7197" max="7210" width="10.28515625" style="137" customWidth="1"/>
    <col min="7211" max="7424" width="9.140625" style="137"/>
    <col min="7425" max="7425" width="12.140625" style="137" customWidth="1"/>
    <col min="7426" max="7426" width="15.42578125" style="137" customWidth="1"/>
    <col min="7427" max="7436" width="23.5703125" style="137" customWidth="1"/>
    <col min="7437" max="7437" width="12.140625" style="137" customWidth="1"/>
    <col min="7438" max="7438" width="15.42578125" style="137" customWidth="1"/>
    <col min="7439" max="7448" width="23.5703125" style="137" customWidth="1"/>
    <col min="7449" max="7450" width="10.28515625" style="137" customWidth="1"/>
    <col min="7451" max="7451" width="13.85546875" style="137" customWidth="1"/>
    <col min="7452" max="7452" width="13.28515625" style="137" customWidth="1"/>
    <col min="7453" max="7466" width="10.28515625" style="137" customWidth="1"/>
    <col min="7467" max="7680" width="9.140625" style="137"/>
    <col min="7681" max="7681" width="12.140625" style="137" customWidth="1"/>
    <col min="7682" max="7682" width="15.42578125" style="137" customWidth="1"/>
    <col min="7683" max="7692" width="23.5703125" style="137" customWidth="1"/>
    <col min="7693" max="7693" width="12.140625" style="137" customWidth="1"/>
    <col min="7694" max="7694" width="15.42578125" style="137" customWidth="1"/>
    <col min="7695" max="7704" width="23.5703125" style="137" customWidth="1"/>
    <col min="7705" max="7706" width="10.28515625" style="137" customWidth="1"/>
    <col min="7707" max="7707" width="13.85546875" style="137" customWidth="1"/>
    <col min="7708" max="7708" width="13.28515625" style="137" customWidth="1"/>
    <col min="7709" max="7722" width="10.28515625" style="137" customWidth="1"/>
    <col min="7723" max="7936" width="9.140625" style="137"/>
    <col min="7937" max="7937" width="12.140625" style="137" customWidth="1"/>
    <col min="7938" max="7938" width="15.42578125" style="137" customWidth="1"/>
    <col min="7939" max="7948" width="23.5703125" style="137" customWidth="1"/>
    <col min="7949" max="7949" width="12.140625" style="137" customWidth="1"/>
    <col min="7950" max="7950" width="15.42578125" style="137" customWidth="1"/>
    <col min="7951" max="7960" width="23.5703125" style="137" customWidth="1"/>
    <col min="7961" max="7962" width="10.28515625" style="137" customWidth="1"/>
    <col min="7963" max="7963" width="13.85546875" style="137" customWidth="1"/>
    <col min="7964" max="7964" width="13.28515625" style="137" customWidth="1"/>
    <col min="7965" max="7978" width="10.28515625" style="137" customWidth="1"/>
    <col min="7979" max="8192" width="9.140625" style="137"/>
    <col min="8193" max="8193" width="12.140625" style="137" customWidth="1"/>
    <col min="8194" max="8194" width="15.42578125" style="137" customWidth="1"/>
    <col min="8195" max="8204" width="23.5703125" style="137" customWidth="1"/>
    <col min="8205" max="8205" width="12.140625" style="137" customWidth="1"/>
    <col min="8206" max="8206" width="15.42578125" style="137" customWidth="1"/>
    <col min="8207" max="8216" width="23.5703125" style="137" customWidth="1"/>
    <col min="8217" max="8218" width="10.28515625" style="137" customWidth="1"/>
    <col min="8219" max="8219" width="13.85546875" style="137" customWidth="1"/>
    <col min="8220" max="8220" width="13.28515625" style="137" customWidth="1"/>
    <col min="8221" max="8234" width="10.28515625" style="137" customWidth="1"/>
    <col min="8235" max="8448" width="9.140625" style="137"/>
    <col min="8449" max="8449" width="12.140625" style="137" customWidth="1"/>
    <col min="8450" max="8450" width="15.42578125" style="137" customWidth="1"/>
    <col min="8451" max="8460" width="23.5703125" style="137" customWidth="1"/>
    <col min="8461" max="8461" width="12.140625" style="137" customWidth="1"/>
    <col min="8462" max="8462" width="15.42578125" style="137" customWidth="1"/>
    <col min="8463" max="8472" width="23.5703125" style="137" customWidth="1"/>
    <col min="8473" max="8474" width="10.28515625" style="137" customWidth="1"/>
    <col min="8475" max="8475" width="13.85546875" style="137" customWidth="1"/>
    <col min="8476" max="8476" width="13.28515625" style="137" customWidth="1"/>
    <col min="8477" max="8490" width="10.28515625" style="137" customWidth="1"/>
    <col min="8491" max="8704" width="9.140625" style="137"/>
    <col min="8705" max="8705" width="12.140625" style="137" customWidth="1"/>
    <col min="8706" max="8706" width="15.42578125" style="137" customWidth="1"/>
    <col min="8707" max="8716" width="23.5703125" style="137" customWidth="1"/>
    <col min="8717" max="8717" width="12.140625" style="137" customWidth="1"/>
    <col min="8718" max="8718" width="15.42578125" style="137" customWidth="1"/>
    <col min="8719" max="8728" width="23.5703125" style="137" customWidth="1"/>
    <col min="8729" max="8730" width="10.28515625" style="137" customWidth="1"/>
    <col min="8731" max="8731" width="13.85546875" style="137" customWidth="1"/>
    <col min="8732" max="8732" width="13.28515625" style="137" customWidth="1"/>
    <col min="8733" max="8746" width="10.28515625" style="137" customWidth="1"/>
    <col min="8747" max="8960" width="9.140625" style="137"/>
    <col min="8961" max="8961" width="12.140625" style="137" customWidth="1"/>
    <col min="8962" max="8962" width="15.42578125" style="137" customWidth="1"/>
    <col min="8963" max="8972" width="23.5703125" style="137" customWidth="1"/>
    <col min="8973" max="8973" width="12.140625" style="137" customWidth="1"/>
    <col min="8974" max="8974" width="15.42578125" style="137" customWidth="1"/>
    <col min="8975" max="8984" width="23.5703125" style="137" customWidth="1"/>
    <col min="8985" max="8986" width="10.28515625" style="137" customWidth="1"/>
    <col min="8987" max="8987" width="13.85546875" style="137" customWidth="1"/>
    <col min="8988" max="8988" width="13.28515625" style="137" customWidth="1"/>
    <col min="8989" max="9002" width="10.28515625" style="137" customWidth="1"/>
    <col min="9003" max="9216" width="9.140625" style="137"/>
    <col min="9217" max="9217" width="12.140625" style="137" customWidth="1"/>
    <col min="9218" max="9218" width="15.42578125" style="137" customWidth="1"/>
    <col min="9219" max="9228" width="23.5703125" style="137" customWidth="1"/>
    <col min="9229" max="9229" width="12.140625" style="137" customWidth="1"/>
    <col min="9230" max="9230" width="15.42578125" style="137" customWidth="1"/>
    <col min="9231" max="9240" width="23.5703125" style="137" customWidth="1"/>
    <col min="9241" max="9242" width="10.28515625" style="137" customWidth="1"/>
    <col min="9243" max="9243" width="13.85546875" style="137" customWidth="1"/>
    <col min="9244" max="9244" width="13.28515625" style="137" customWidth="1"/>
    <col min="9245" max="9258" width="10.28515625" style="137" customWidth="1"/>
    <col min="9259" max="9472" width="9.140625" style="137"/>
    <col min="9473" max="9473" width="12.140625" style="137" customWidth="1"/>
    <col min="9474" max="9474" width="15.42578125" style="137" customWidth="1"/>
    <col min="9475" max="9484" width="23.5703125" style="137" customWidth="1"/>
    <col min="9485" max="9485" width="12.140625" style="137" customWidth="1"/>
    <col min="9486" max="9486" width="15.42578125" style="137" customWidth="1"/>
    <col min="9487" max="9496" width="23.5703125" style="137" customWidth="1"/>
    <col min="9497" max="9498" width="10.28515625" style="137" customWidth="1"/>
    <col min="9499" max="9499" width="13.85546875" style="137" customWidth="1"/>
    <col min="9500" max="9500" width="13.28515625" style="137" customWidth="1"/>
    <col min="9501" max="9514" width="10.28515625" style="137" customWidth="1"/>
    <col min="9515" max="9728" width="9.140625" style="137"/>
    <col min="9729" max="9729" width="12.140625" style="137" customWidth="1"/>
    <col min="9730" max="9730" width="15.42578125" style="137" customWidth="1"/>
    <col min="9731" max="9740" width="23.5703125" style="137" customWidth="1"/>
    <col min="9741" max="9741" width="12.140625" style="137" customWidth="1"/>
    <col min="9742" max="9742" width="15.42578125" style="137" customWidth="1"/>
    <col min="9743" max="9752" width="23.5703125" style="137" customWidth="1"/>
    <col min="9753" max="9754" width="10.28515625" style="137" customWidth="1"/>
    <col min="9755" max="9755" width="13.85546875" style="137" customWidth="1"/>
    <col min="9756" max="9756" width="13.28515625" style="137" customWidth="1"/>
    <col min="9757" max="9770" width="10.28515625" style="137" customWidth="1"/>
    <col min="9771" max="9984" width="9.140625" style="137"/>
    <col min="9985" max="9985" width="12.140625" style="137" customWidth="1"/>
    <col min="9986" max="9986" width="15.42578125" style="137" customWidth="1"/>
    <col min="9987" max="9996" width="23.5703125" style="137" customWidth="1"/>
    <col min="9997" max="9997" width="12.140625" style="137" customWidth="1"/>
    <col min="9998" max="9998" width="15.42578125" style="137" customWidth="1"/>
    <col min="9999" max="10008" width="23.5703125" style="137" customWidth="1"/>
    <col min="10009" max="10010" width="10.28515625" style="137" customWidth="1"/>
    <col min="10011" max="10011" width="13.85546875" style="137" customWidth="1"/>
    <col min="10012" max="10012" width="13.28515625" style="137" customWidth="1"/>
    <col min="10013" max="10026" width="10.28515625" style="137" customWidth="1"/>
    <col min="10027" max="10240" width="9.140625" style="137"/>
    <col min="10241" max="10241" width="12.140625" style="137" customWidth="1"/>
    <col min="10242" max="10242" width="15.42578125" style="137" customWidth="1"/>
    <col min="10243" max="10252" width="23.5703125" style="137" customWidth="1"/>
    <col min="10253" max="10253" width="12.140625" style="137" customWidth="1"/>
    <col min="10254" max="10254" width="15.42578125" style="137" customWidth="1"/>
    <col min="10255" max="10264" width="23.5703125" style="137" customWidth="1"/>
    <col min="10265" max="10266" width="10.28515625" style="137" customWidth="1"/>
    <col min="10267" max="10267" width="13.85546875" style="137" customWidth="1"/>
    <col min="10268" max="10268" width="13.28515625" style="137" customWidth="1"/>
    <col min="10269" max="10282" width="10.28515625" style="137" customWidth="1"/>
    <col min="10283" max="10496" width="9.140625" style="137"/>
    <col min="10497" max="10497" width="12.140625" style="137" customWidth="1"/>
    <col min="10498" max="10498" width="15.42578125" style="137" customWidth="1"/>
    <col min="10499" max="10508" width="23.5703125" style="137" customWidth="1"/>
    <col min="10509" max="10509" width="12.140625" style="137" customWidth="1"/>
    <col min="10510" max="10510" width="15.42578125" style="137" customWidth="1"/>
    <col min="10511" max="10520" width="23.5703125" style="137" customWidth="1"/>
    <col min="10521" max="10522" width="10.28515625" style="137" customWidth="1"/>
    <col min="10523" max="10523" width="13.85546875" style="137" customWidth="1"/>
    <col min="10524" max="10524" width="13.28515625" style="137" customWidth="1"/>
    <col min="10525" max="10538" width="10.28515625" style="137" customWidth="1"/>
    <col min="10539" max="10752" width="9.140625" style="137"/>
    <col min="10753" max="10753" width="12.140625" style="137" customWidth="1"/>
    <col min="10754" max="10754" width="15.42578125" style="137" customWidth="1"/>
    <col min="10755" max="10764" width="23.5703125" style="137" customWidth="1"/>
    <col min="10765" max="10765" width="12.140625" style="137" customWidth="1"/>
    <col min="10766" max="10766" width="15.42578125" style="137" customWidth="1"/>
    <col min="10767" max="10776" width="23.5703125" style="137" customWidth="1"/>
    <col min="10777" max="10778" width="10.28515625" style="137" customWidth="1"/>
    <col min="10779" max="10779" width="13.85546875" style="137" customWidth="1"/>
    <col min="10780" max="10780" width="13.28515625" style="137" customWidth="1"/>
    <col min="10781" max="10794" width="10.28515625" style="137" customWidth="1"/>
    <col min="10795" max="11008" width="9.140625" style="137"/>
    <col min="11009" max="11009" width="12.140625" style="137" customWidth="1"/>
    <col min="11010" max="11010" width="15.42578125" style="137" customWidth="1"/>
    <col min="11011" max="11020" width="23.5703125" style="137" customWidth="1"/>
    <col min="11021" max="11021" width="12.140625" style="137" customWidth="1"/>
    <col min="11022" max="11022" width="15.42578125" style="137" customWidth="1"/>
    <col min="11023" max="11032" width="23.5703125" style="137" customWidth="1"/>
    <col min="11033" max="11034" width="10.28515625" style="137" customWidth="1"/>
    <col min="11035" max="11035" width="13.85546875" style="137" customWidth="1"/>
    <col min="11036" max="11036" width="13.28515625" style="137" customWidth="1"/>
    <col min="11037" max="11050" width="10.28515625" style="137" customWidth="1"/>
    <col min="11051" max="11264" width="9.140625" style="137"/>
    <col min="11265" max="11265" width="12.140625" style="137" customWidth="1"/>
    <col min="11266" max="11266" width="15.42578125" style="137" customWidth="1"/>
    <col min="11267" max="11276" width="23.5703125" style="137" customWidth="1"/>
    <col min="11277" max="11277" width="12.140625" style="137" customWidth="1"/>
    <col min="11278" max="11278" width="15.42578125" style="137" customWidth="1"/>
    <col min="11279" max="11288" width="23.5703125" style="137" customWidth="1"/>
    <col min="11289" max="11290" width="10.28515625" style="137" customWidth="1"/>
    <col min="11291" max="11291" width="13.85546875" style="137" customWidth="1"/>
    <col min="11292" max="11292" width="13.28515625" style="137" customWidth="1"/>
    <col min="11293" max="11306" width="10.28515625" style="137" customWidth="1"/>
    <col min="11307" max="11520" width="9.140625" style="137"/>
    <col min="11521" max="11521" width="12.140625" style="137" customWidth="1"/>
    <col min="11522" max="11522" width="15.42578125" style="137" customWidth="1"/>
    <col min="11523" max="11532" width="23.5703125" style="137" customWidth="1"/>
    <col min="11533" max="11533" width="12.140625" style="137" customWidth="1"/>
    <col min="11534" max="11534" width="15.42578125" style="137" customWidth="1"/>
    <col min="11535" max="11544" width="23.5703125" style="137" customWidth="1"/>
    <col min="11545" max="11546" width="10.28515625" style="137" customWidth="1"/>
    <col min="11547" max="11547" width="13.85546875" style="137" customWidth="1"/>
    <col min="11548" max="11548" width="13.28515625" style="137" customWidth="1"/>
    <col min="11549" max="11562" width="10.28515625" style="137" customWidth="1"/>
    <col min="11563" max="11776" width="9.140625" style="137"/>
    <col min="11777" max="11777" width="12.140625" style="137" customWidth="1"/>
    <col min="11778" max="11778" width="15.42578125" style="137" customWidth="1"/>
    <col min="11779" max="11788" width="23.5703125" style="137" customWidth="1"/>
    <col min="11789" max="11789" width="12.140625" style="137" customWidth="1"/>
    <col min="11790" max="11790" width="15.42578125" style="137" customWidth="1"/>
    <col min="11791" max="11800" width="23.5703125" style="137" customWidth="1"/>
    <col min="11801" max="11802" width="10.28515625" style="137" customWidth="1"/>
    <col min="11803" max="11803" width="13.85546875" style="137" customWidth="1"/>
    <col min="11804" max="11804" width="13.28515625" style="137" customWidth="1"/>
    <col min="11805" max="11818" width="10.28515625" style="137" customWidth="1"/>
    <col min="11819" max="12032" width="9.140625" style="137"/>
    <col min="12033" max="12033" width="12.140625" style="137" customWidth="1"/>
    <col min="12034" max="12034" width="15.42578125" style="137" customWidth="1"/>
    <col min="12035" max="12044" width="23.5703125" style="137" customWidth="1"/>
    <col min="12045" max="12045" width="12.140625" style="137" customWidth="1"/>
    <col min="12046" max="12046" width="15.42578125" style="137" customWidth="1"/>
    <col min="12047" max="12056" width="23.5703125" style="137" customWidth="1"/>
    <col min="12057" max="12058" width="10.28515625" style="137" customWidth="1"/>
    <col min="12059" max="12059" width="13.85546875" style="137" customWidth="1"/>
    <col min="12060" max="12060" width="13.28515625" style="137" customWidth="1"/>
    <col min="12061" max="12074" width="10.28515625" style="137" customWidth="1"/>
    <col min="12075" max="12288" width="9.140625" style="137"/>
    <col min="12289" max="12289" width="12.140625" style="137" customWidth="1"/>
    <col min="12290" max="12290" width="15.42578125" style="137" customWidth="1"/>
    <col min="12291" max="12300" width="23.5703125" style="137" customWidth="1"/>
    <col min="12301" max="12301" width="12.140625" style="137" customWidth="1"/>
    <col min="12302" max="12302" width="15.42578125" style="137" customWidth="1"/>
    <col min="12303" max="12312" width="23.5703125" style="137" customWidth="1"/>
    <col min="12313" max="12314" width="10.28515625" style="137" customWidth="1"/>
    <col min="12315" max="12315" width="13.85546875" style="137" customWidth="1"/>
    <col min="12316" max="12316" width="13.28515625" style="137" customWidth="1"/>
    <col min="12317" max="12330" width="10.28515625" style="137" customWidth="1"/>
    <col min="12331" max="12544" width="9.140625" style="137"/>
    <col min="12545" max="12545" width="12.140625" style="137" customWidth="1"/>
    <col min="12546" max="12546" width="15.42578125" style="137" customWidth="1"/>
    <col min="12547" max="12556" width="23.5703125" style="137" customWidth="1"/>
    <col min="12557" max="12557" width="12.140625" style="137" customWidth="1"/>
    <col min="12558" max="12558" width="15.42578125" style="137" customWidth="1"/>
    <col min="12559" max="12568" width="23.5703125" style="137" customWidth="1"/>
    <col min="12569" max="12570" width="10.28515625" style="137" customWidth="1"/>
    <col min="12571" max="12571" width="13.85546875" style="137" customWidth="1"/>
    <col min="12572" max="12572" width="13.28515625" style="137" customWidth="1"/>
    <col min="12573" max="12586" width="10.28515625" style="137" customWidth="1"/>
    <col min="12587" max="12800" width="9.140625" style="137"/>
    <col min="12801" max="12801" width="12.140625" style="137" customWidth="1"/>
    <col min="12802" max="12802" width="15.42578125" style="137" customWidth="1"/>
    <col min="12803" max="12812" width="23.5703125" style="137" customWidth="1"/>
    <col min="12813" max="12813" width="12.140625" style="137" customWidth="1"/>
    <col min="12814" max="12814" width="15.42578125" style="137" customWidth="1"/>
    <col min="12815" max="12824" width="23.5703125" style="137" customWidth="1"/>
    <col min="12825" max="12826" width="10.28515625" style="137" customWidth="1"/>
    <col min="12827" max="12827" width="13.85546875" style="137" customWidth="1"/>
    <col min="12828" max="12828" width="13.28515625" style="137" customWidth="1"/>
    <col min="12829" max="12842" width="10.28515625" style="137" customWidth="1"/>
    <col min="12843" max="13056" width="9.140625" style="137"/>
    <col min="13057" max="13057" width="12.140625" style="137" customWidth="1"/>
    <col min="13058" max="13058" width="15.42578125" style="137" customWidth="1"/>
    <col min="13059" max="13068" width="23.5703125" style="137" customWidth="1"/>
    <col min="13069" max="13069" width="12.140625" style="137" customWidth="1"/>
    <col min="13070" max="13070" width="15.42578125" style="137" customWidth="1"/>
    <col min="13071" max="13080" width="23.5703125" style="137" customWidth="1"/>
    <col min="13081" max="13082" width="10.28515625" style="137" customWidth="1"/>
    <col min="13083" max="13083" width="13.85546875" style="137" customWidth="1"/>
    <col min="13084" max="13084" width="13.28515625" style="137" customWidth="1"/>
    <col min="13085" max="13098" width="10.28515625" style="137" customWidth="1"/>
    <col min="13099" max="13312" width="9.140625" style="137"/>
    <col min="13313" max="13313" width="12.140625" style="137" customWidth="1"/>
    <col min="13314" max="13314" width="15.42578125" style="137" customWidth="1"/>
    <col min="13315" max="13324" width="23.5703125" style="137" customWidth="1"/>
    <col min="13325" max="13325" width="12.140625" style="137" customWidth="1"/>
    <col min="13326" max="13326" width="15.42578125" style="137" customWidth="1"/>
    <col min="13327" max="13336" width="23.5703125" style="137" customWidth="1"/>
    <col min="13337" max="13338" width="10.28515625" style="137" customWidth="1"/>
    <col min="13339" max="13339" width="13.85546875" style="137" customWidth="1"/>
    <col min="13340" max="13340" width="13.28515625" style="137" customWidth="1"/>
    <col min="13341" max="13354" width="10.28515625" style="137" customWidth="1"/>
    <col min="13355" max="13568" width="9.140625" style="137"/>
    <col min="13569" max="13569" width="12.140625" style="137" customWidth="1"/>
    <col min="13570" max="13570" width="15.42578125" style="137" customWidth="1"/>
    <col min="13571" max="13580" width="23.5703125" style="137" customWidth="1"/>
    <col min="13581" max="13581" width="12.140625" style="137" customWidth="1"/>
    <col min="13582" max="13582" width="15.42578125" style="137" customWidth="1"/>
    <col min="13583" max="13592" width="23.5703125" style="137" customWidth="1"/>
    <col min="13593" max="13594" width="10.28515625" style="137" customWidth="1"/>
    <col min="13595" max="13595" width="13.85546875" style="137" customWidth="1"/>
    <col min="13596" max="13596" width="13.28515625" style="137" customWidth="1"/>
    <col min="13597" max="13610" width="10.28515625" style="137" customWidth="1"/>
    <col min="13611" max="13824" width="9.140625" style="137"/>
    <col min="13825" max="13825" width="12.140625" style="137" customWidth="1"/>
    <col min="13826" max="13826" width="15.42578125" style="137" customWidth="1"/>
    <col min="13827" max="13836" width="23.5703125" style="137" customWidth="1"/>
    <col min="13837" max="13837" width="12.140625" style="137" customWidth="1"/>
    <col min="13838" max="13838" width="15.42578125" style="137" customWidth="1"/>
    <col min="13839" max="13848" width="23.5703125" style="137" customWidth="1"/>
    <col min="13849" max="13850" width="10.28515625" style="137" customWidth="1"/>
    <col min="13851" max="13851" width="13.85546875" style="137" customWidth="1"/>
    <col min="13852" max="13852" width="13.28515625" style="137" customWidth="1"/>
    <col min="13853" max="13866" width="10.28515625" style="137" customWidth="1"/>
    <col min="13867" max="14080" width="9.140625" style="137"/>
    <col min="14081" max="14081" width="12.140625" style="137" customWidth="1"/>
    <col min="14082" max="14082" width="15.42578125" style="137" customWidth="1"/>
    <col min="14083" max="14092" width="23.5703125" style="137" customWidth="1"/>
    <col min="14093" max="14093" width="12.140625" style="137" customWidth="1"/>
    <col min="14094" max="14094" width="15.42578125" style="137" customWidth="1"/>
    <col min="14095" max="14104" width="23.5703125" style="137" customWidth="1"/>
    <col min="14105" max="14106" width="10.28515625" style="137" customWidth="1"/>
    <col min="14107" max="14107" width="13.85546875" style="137" customWidth="1"/>
    <col min="14108" max="14108" width="13.28515625" style="137" customWidth="1"/>
    <col min="14109" max="14122" width="10.28515625" style="137" customWidth="1"/>
    <col min="14123" max="14336" width="9.140625" style="137"/>
    <col min="14337" max="14337" width="12.140625" style="137" customWidth="1"/>
    <col min="14338" max="14338" width="15.42578125" style="137" customWidth="1"/>
    <col min="14339" max="14348" width="23.5703125" style="137" customWidth="1"/>
    <col min="14349" max="14349" width="12.140625" style="137" customWidth="1"/>
    <col min="14350" max="14350" width="15.42578125" style="137" customWidth="1"/>
    <col min="14351" max="14360" width="23.5703125" style="137" customWidth="1"/>
    <col min="14361" max="14362" width="10.28515625" style="137" customWidth="1"/>
    <col min="14363" max="14363" width="13.85546875" style="137" customWidth="1"/>
    <col min="14364" max="14364" width="13.28515625" style="137" customWidth="1"/>
    <col min="14365" max="14378" width="10.28515625" style="137" customWidth="1"/>
    <col min="14379" max="14592" width="9.140625" style="137"/>
    <col min="14593" max="14593" width="12.140625" style="137" customWidth="1"/>
    <col min="14594" max="14594" width="15.42578125" style="137" customWidth="1"/>
    <col min="14595" max="14604" width="23.5703125" style="137" customWidth="1"/>
    <col min="14605" max="14605" width="12.140625" style="137" customWidth="1"/>
    <col min="14606" max="14606" width="15.42578125" style="137" customWidth="1"/>
    <col min="14607" max="14616" width="23.5703125" style="137" customWidth="1"/>
    <col min="14617" max="14618" width="10.28515625" style="137" customWidth="1"/>
    <col min="14619" max="14619" width="13.85546875" style="137" customWidth="1"/>
    <col min="14620" max="14620" width="13.28515625" style="137" customWidth="1"/>
    <col min="14621" max="14634" width="10.28515625" style="137" customWidth="1"/>
    <col min="14635" max="14848" width="9.140625" style="137"/>
    <col min="14849" max="14849" width="12.140625" style="137" customWidth="1"/>
    <col min="14850" max="14850" width="15.42578125" style="137" customWidth="1"/>
    <col min="14851" max="14860" width="23.5703125" style="137" customWidth="1"/>
    <col min="14861" max="14861" width="12.140625" style="137" customWidth="1"/>
    <col min="14862" max="14862" width="15.42578125" style="137" customWidth="1"/>
    <col min="14863" max="14872" width="23.5703125" style="137" customWidth="1"/>
    <col min="14873" max="14874" width="10.28515625" style="137" customWidth="1"/>
    <col min="14875" max="14875" width="13.85546875" style="137" customWidth="1"/>
    <col min="14876" max="14876" width="13.28515625" style="137" customWidth="1"/>
    <col min="14877" max="14890" width="10.28515625" style="137" customWidth="1"/>
    <col min="14891" max="15104" width="9.140625" style="137"/>
    <col min="15105" max="15105" width="12.140625" style="137" customWidth="1"/>
    <col min="15106" max="15106" width="15.42578125" style="137" customWidth="1"/>
    <col min="15107" max="15116" width="23.5703125" style="137" customWidth="1"/>
    <col min="15117" max="15117" width="12.140625" style="137" customWidth="1"/>
    <col min="15118" max="15118" width="15.42578125" style="137" customWidth="1"/>
    <col min="15119" max="15128" width="23.5703125" style="137" customWidth="1"/>
    <col min="15129" max="15130" width="10.28515625" style="137" customWidth="1"/>
    <col min="15131" max="15131" width="13.85546875" style="137" customWidth="1"/>
    <col min="15132" max="15132" width="13.28515625" style="137" customWidth="1"/>
    <col min="15133" max="15146" width="10.28515625" style="137" customWidth="1"/>
    <col min="15147" max="15360" width="9.140625" style="137"/>
    <col min="15361" max="15361" width="12.140625" style="137" customWidth="1"/>
    <col min="15362" max="15362" width="15.42578125" style="137" customWidth="1"/>
    <col min="15363" max="15372" width="23.5703125" style="137" customWidth="1"/>
    <col min="15373" max="15373" width="12.140625" style="137" customWidth="1"/>
    <col min="15374" max="15374" width="15.42578125" style="137" customWidth="1"/>
    <col min="15375" max="15384" width="23.5703125" style="137" customWidth="1"/>
    <col min="15385" max="15386" width="10.28515625" style="137" customWidth="1"/>
    <col min="15387" max="15387" width="13.85546875" style="137" customWidth="1"/>
    <col min="15388" max="15388" width="13.28515625" style="137" customWidth="1"/>
    <col min="15389" max="15402" width="10.28515625" style="137" customWidth="1"/>
    <col min="15403" max="15616" width="9.140625" style="137"/>
    <col min="15617" max="15617" width="12.140625" style="137" customWidth="1"/>
    <col min="15618" max="15618" width="15.42578125" style="137" customWidth="1"/>
    <col min="15619" max="15628" width="23.5703125" style="137" customWidth="1"/>
    <col min="15629" max="15629" width="12.140625" style="137" customWidth="1"/>
    <col min="15630" max="15630" width="15.42578125" style="137" customWidth="1"/>
    <col min="15631" max="15640" width="23.5703125" style="137" customWidth="1"/>
    <col min="15641" max="15642" width="10.28515625" style="137" customWidth="1"/>
    <col min="15643" max="15643" width="13.85546875" style="137" customWidth="1"/>
    <col min="15644" max="15644" width="13.28515625" style="137" customWidth="1"/>
    <col min="15645" max="15658" width="10.28515625" style="137" customWidth="1"/>
    <col min="15659" max="15872" width="9.140625" style="137"/>
    <col min="15873" max="15873" width="12.140625" style="137" customWidth="1"/>
    <col min="15874" max="15874" width="15.42578125" style="137" customWidth="1"/>
    <col min="15875" max="15884" width="23.5703125" style="137" customWidth="1"/>
    <col min="15885" max="15885" width="12.140625" style="137" customWidth="1"/>
    <col min="15886" max="15886" width="15.42578125" style="137" customWidth="1"/>
    <col min="15887" max="15896" width="23.5703125" style="137" customWidth="1"/>
    <col min="15897" max="15898" width="10.28515625" style="137" customWidth="1"/>
    <col min="15899" max="15899" width="13.85546875" style="137" customWidth="1"/>
    <col min="15900" max="15900" width="13.28515625" style="137" customWidth="1"/>
    <col min="15901" max="15914" width="10.28515625" style="137" customWidth="1"/>
    <col min="15915" max="16128" width="9.140625" style="137"/>
    <col min="16129" max="16129" width="12.140625" style="137" customWidth="1"/>
    <col min="16130" max="16130" width="15.42578125" style="137" customWidth="1"/>
    <col min="16131" max="16140" width="23.5703125" style="137" customWidth="1"/>
    <col min="16141" max="16141" width="12.140625" style="137" customWidth="1"/>
    <col min="16142" max="16142" width="15.42578125" style="137" customWidth="1"/>
    <col min="16143" max="16152" width="23.5703125" style="137" customWidth="1"/>
    <col min="16153" max="16154" width="10.28515625" style="137" customWidth="1"/>
    <col min="16155" max="16155" width="13.85546875" style="137" customWidth="1"/>
    <col min="16156" max="16156" width="13.28515625" style="137" customWidth="1"/>
    <col min="16157" max="16170" width="10.28515625" style="137" customWidth="1"/>
    <col min="16171" max="16384" width="9.140625" style="137"/>
  </cols>
  <sheetData>
    <row r="1" spans="1:48" ht="18.75">
      <c r="A1" s="259" t="s">
        <v>296</v>
      </c>
      <c r="B1" s="260"/>
      <c r="C1" s="260"/>
      <c r="D1" s="260"/>
      <c r="E1" s="260"/>
      <c r="F1" s="260"/>
      <c r="G1" s="260"/>
      <c r="H1" s="260"/>
      <c r="I1" s="260"/>
      <c r="J1" s="260"/>
      <c r="K1" s="260"/>
      <c r="L1" s="136"/>
      <c r="M1" s="259" t="s">
        <v>304</v>
      </c>
      <c r="N1" s="260"/>
      <c r="O1" s="260"/>
      <c r="P1" s="260"/>
      <c r="Q1" s="260"/>
      <c r="R1" s="260"/>
      <c r="S1" s="260"/>
      <c r="T1" s="260"/>
      <c r="U1" s="260"/>
      <c r="V1" s="260"/>
      <c r="W1" s="260"/>
      <c r="X1" s="260"/>
    </row>
    <row r="2" spans="1:48" ht="13.5" customHeight="1">
      <c r="A2" s="138" t="s">
        <v>317</v>
      </c>
      <c r="B2" s="139"/>
      <c r="C2" s="140"/>
      <c r="D2" s="140"/>
      <c r="E2" s="140"/>
      <c r="F2" s="140"/>
      <c r="G2" s="140"/>
      <c r="H2" s="140"/>
      <c r="I2" s="140"/>
      <c r="J2" s="140"/>
      <c r="K2" s="140"/>
      <c r="L2" s="140"/>
      <c r="M2" s="138" t="s">
        <v>317</v>
      </c>
      <c r="N2" s="139"/>
      <c r="O2" s="140"/>
      <c r="P2" s="140"/>
      <c r="Q2" s="140"/>
      <c r="R2" s="140"/>
      <c r="S2" s="140"/>
      <c r="T2" s="140"/>
      <c r="U2" s="140"/>
      <c r="V2" s="140"/>
      <c r="W2" s="140"/>
      <c r="X2" s="140"/>
      <c r="Y2" s="138" t="s">
        <v>317</v>
      </c>
      <c r="Z2" s="139"/>
    </row>
    <row r="3" spans="1:48" ht="14.25">
      <c r="A3" s="141" t="str">
        <f>IF($Z$3="","連続１０回、２０回、３０回の出場者のデータを入力してください。締切り以降の申請は受付いたしません。
",$Z$3)</f>
        <v xml:space="preserve">連続１０回、２０回、３０回の出場者のデータを入力してください。締切り以降の申請は受付いたしません。
</v>
      </c>
      <c r="M3" s="141" t="str">
        <f>IF($Z$3="","連続１０回、２０回、３０回の出場者のデータを入力してください。締切り以降の申請は受付いたしません。
",$Z$3)</f>
        <v xml:space="preserve">連続１０回、２０回、３０回の出場者のデータを入力してください。締切り以降の申請は受付いたしません。
</v>
      </c>
      <c r="Y3" s="141" t="str">
        <f>IF($Z$3="","連続１０回、２０回、３０回の出場者のデータを入力してください。締切り以降の申請は受付いたしません。
",$Z$3)</f>
        <v xml:space="preserve">連続１０回、２０回、３０回の出場者のデータを入力してください。締切り以降の申請は受付いたしません。
</v>
      </c>
      <c r="Z3" s="142"/>
    </row>
    <row r="4" spans="1:48" ht="15" thickBot="1">
      <c r="A4" s="153" t="str">
        <f>申込一覧表!A3</f>
        <v/>
      </c>
      <c r="B4" s="154">
        <f>申込書!Q4</f>
        <v>0</v>
      </c>
      <c r="M4" s="153" t="str">
        <f>申込一覧表!A3</f>
        <v/>
      </c>
      <c r="N4" s="154">
        <f>申込書!Q4</f>
        <v>0</v>
      </c>
      <c r="Y4" s="153" t="str">
        <f>申込一覧表!A3</f>
        <v/>
      </c>
      <c r="Z4" s="154">
        <f>申込書!Q4</f>
        <v>0</v>
      </c>
    </row>
    <row r="5" spans="1:48" ht="17.25" customHeight="1">
      <c r="A5" s="249"/>
      <c r="B5" s="250"/>
      <c r="C5" s="255">
        <v>1</v>
      </c>
      <c r="D5" s="256"/>
      <c r="E5" s="255">
        <v>2</v>
      </c>
      <c r="F5" s="256"/>
      <c r="G5" s="255">
        <v>3</v>
      </c>
      <c r="H5" s="256"/>
      <c r="I5" s="255">
        <v>4</v>
      </c>
      <c r="J5" s="256"/>
      <c r="K5" s="261">
        <v>5</v>
      </c>
      <c r="L5" s="262"/>
      <c r="M5" s="249"/>
      <c r="N5" s="250"/>
      <c r="O5" s="255">
        <v>6</v>
      </c>
      <c r="P5" s="256"/>
      <c r="Q5" s="255">
        <v>7</v>
      </c>
      <c r="R5" s="256"/>
      <c r="S5" s="255">
        <v>8</v>
      </c>
      <c r="T5" s="256"/>
      <c r="U5" s="255">
        <v>9</v>
      </c>
      <c r="V5" s="256"/>
      <c r="W5" s="255">
        <v>10</v>
      </c>
      <c r="X5" s="256"/>
      <c r="Y5" s="249"/>
      <c r="Z5" s="250"/>
      <c r="AA5" s="255">
        <v>11</v>
      </c>
      <c r="AB5" s="256"/>
      <c r="AC5" s="255">
        <v>12</v>
      </c>
      <c r="AD5" s="256"/>
      <c r="AE5" s="255">
        <v>13</v>
      </c>
      <c r="AF5" s="256"/>
      <c r="AG5" s="255">
        <v>14</v>
      </c>
      <c r="AH5" s="256"/>
      <c r="AI5" s="255">
        <v>15</v>
      </c>
      <c r="AJ5" s="256"/>
      <c r="AO5" s="137">
        <v>800</v>
      </c>
      <c r="AP5" s="137">
        <v>1500</v>
      </c>
      <c r="AQ5" s="137">
        <v>3000</v>
      </c>
      <c r="AR5" s="137">
        <v>400</v>
      </c>
      <c r="AV5" s="143" t="s">
        <v>269</v>
      </c>
    </row>
    <row r="6" spans="1:48" ht="17.25" customHeight="1">
      <c r="A6" s="251"/>
      <c r="B6" s="252"/>
      <c r="C6" s="144"/>
      <c r="D6" s="145"/>
      <c r="E6" s="144" t="s">
        <v>305</v>
      </c>
      <c r="F6" s="145"/>
      <c r="G6" s="144" t="s">
        <v>305</v>
      </c>
      <c r="H6" s="145"/>
      <c r="I6" s="144" t="s">
        <v>305</v>
      </c>
      <c r="J6" s="145"/>
      <c r="K6" s="144" t="s">
        <v>305</v>
      </c>
      <c r="L6" s="145"/>
      <c r="M6" s="251"/>
      <c r="N6" s="252"/>
      <c r="O6" s="144" t="s">
        <v>305</v>
      </c>
      <c r="P6" s="145"/>
      <c r="Q6" s="144" t="s">
        <v>305</v>
      </c>
      <c r="R6" s="145"/>
      <c r="S6" s="144" t="s">
        <v>305</v>
      </c>
      <c r="T6" s="145"/>
      <c r="U6" s="144" t="s">
        <v>305</v>
      </c>
      <c r="V6" s="145"/>
      <c r="W6" s="144" t="s">
        <v>305</v>
      </c>
      <c r="X6" s="145"/>
      <c r="Y6" s="251"/>
      <c r="Z6" s="252"/>
      <c r="AA6" s="144"/>
      <c r="AB6" s="145"/>
      <c r="AC6" s="144" t="s">
        <v>305</v>
      </c>
      <c r="AD6" s="145"/>
      <c r="AE6" s="144" t="s">
        <v>305</v>
      </c>
      <c r="AF6" s="145"/>
      <c r="AG6" s="144"/>
      <c r="AH6" s="145"/>
      <c r="AI6" s="144"/>
      <c r="AJ6" s="145"/>
      <c r="AL6" s="137">
        <v>1</v>
      </c>
      <c r="AM6" s="137" t="str">
        <f>IF(申込一覧表!AA6="","",申込一覧表!AA6)</f>
        <v/>
      </c>
      <c r="AN6" s="146" t="str">
        <f>IF(申込一覧表!B6="","",申込一覧表!B6)</f>
        <v/>
      </c>
      <c r="AV6" s="143" t="s">
        <v>270</v>
      </c>
    </row>
    <row r="7" spans="1:48" ht="17.25" customHeight="1" thickBot="1">
      <c r="A7" s="253"/>
      <c r="B7" s="254"/>
      <c r="C7" s="257" t="str">
        <f>IF(C6="","",VLOOKUP(C6,$AM$6:$AN$215,2,0))</f>
        <v/>
      </c>
      <c r="D7" s="258"/>
      <c r="E7" s="257" t="str">
        <f>IF(E6="","",VLOOKUP(E6,$AM$6:$AN$215,2,0))</f>
        <v/>
      </c>
      <c r="F7" s="258"/>
      <c r="G7" s="257" t="str">
        <f>IF(G6="","",VLOOKUP(G6,$AM$6:$AN$215,2,0))</f>
        <v/>
      </c>
      <c r="H7" s="258"/>
      <c r="I7" s="257" t="str">
        <f>IF(I6="","",VLOOKUP(I6,$AM$6:$AN$215,2,0))</f>
        <v/>
      </c>
      <c r="J7" s="258"/>
      <c r="K7" s="257" t="str">
        <f>IF(K6="","",VLOOKUP(K6,$AM$6:$AN$215,2,0))</f>
        <v/>
      </c>
      <c r="L7" s="258"/>
      <c r="M7" s="253"/>
      <c r="N7" s="254"/>
      <c r="O7" s="257" t="str">
        <f>IF(O6="","",VLOOKUP(O6,$AM$6:$AN$215,2,0))</f>
        <v/>
      </c>
      <c r="P7" s="258"/>
      <c r="Q7" s="257" t="str">
        <f>IF(Q6="","",VLOOKUP(Q6,$AM$6:$AN$215,2,0))</f>
        <v/>
      </c>
      <c r="R7" s="258"/>
      <c r="S7" s="257" t="str">
        <f>IF(S6="","",VLOOKUP(S6,$AM$6:$AN$215,2,0))</f>
        <v/>
      </c>
      <c r="T7" s="258"/>
      <c r="U7" s="257" t="str">
        <f>IF(U6="","",VLOOKUP(U6,$AM$6:$AN$215,2,0))</f>
        <v/>
      </c>
      <c r="V7" s="258"/>
      <c r="W7" s="257" t="str">
        <f>IF(W6="","",VLOOKUP(W6,$AM$6:$AN$215,2,0))</f>
        <v/>
      </c>
      <c r="X7" s="258"/>
      <c r="Y7" s="253"/>
      <c r="Z7" s="254"/>
      <c r="AA7" s="257" t="str">
        <f>IF(AA6="","",VLOOKUP(AA6,$AM$6:$AN$215,2,0))</f>
        <v/>
      </c>
      <c r="AB7" s="258"/>
      <c r="AC7" s="257" t="str">
        <f>IF(AC6="","",VLOOKUP(AC6,$AM$6:$AN$215,2,0))</f>
        <v/>
      </c>
      <c r="AD7" s="258"/>
      <c r="AE7" s="257" t="str">
        <f>IF(AE6="","",VLOOKUP(AE6,$AM$6:$AN$215,2,0))</f>
        <v/>
      </c>
      <c r="AF7" s="258"/>
      <c r="AG7" s="257" t="str">
        <f>IF(AG6="","",VLOOKUP(AG6,$AM$6:$AN$215,2,0))</f>
        <v/>
      </c>
      <c r="AH7" s="258"/>
      <c r="AI7" s="257" t="str">
        <f>IF(AI6="","",VLOOKUP(AI6,$AM$6:$AN$215,2,0))</f>
        <v/>
      </c>
      <c r="AJ7" s="258"/>
      <c r="AL7" s="137">
        <v>2</v>
      </c>
      <c r="AM7" s="137" t="str">
        <f>IF(申込一覧表!AA7="","",申込一覧表!AA7)</f>
        <v/>
      </c>
      <c r="AN7" s="146" t="str">
        <f>IF(申込一覧表!B7="","",申込一覧表!B7)</f>
        <v/>
      </c>
      <c r="AV7" s="147" t="s">
        <v>271</v>
      </c>
    </row>
    <row r="8" spans="1:48" ht="17.25" customHeight="1">
      <c r="A8" s="234" t="s">
        <v>318</v>
      </c>
      <c r="B8" s="148" t="s">
        <v>273</v>
      </c>
      <c r="C8" s="237"/>
      <c r="D8" s="238"/>
      <c r="E8" s="237"/>
      <c r="F8" s="238"/>
      <c r="G8" s="237"/>
      <c r="H8" s="238"/>
      <c r="I8" s="237"/>
      <c r="J8" s="238"/>
      <c r="K8" s="237"/>
      <c r="L8" s="238"/>
      <c r="M8" s="234" t="s">
        <v>318</v>
      </c>
      <c r="N8" s="148" t="s">
        <v>273</v>
      </c>
      <c r="O8" s="237"/>
      <c r="P8" s="238"/>
      <c r="Q8" s="237"/>
      <c r="R8" s="238"/>
      <c r="S8" s="237"/>
      <c r="T8" s="238"/>
      <c r="U8" s="237"/>
      <c r="V8" s="238"/>
      <c r="W8" s="237"/>
      <c r="X8" s="238"/>
      <c r="Y8" s="234" t="s">
        <v>318</v>
      </c>
      <c r="Z8" s="148" t="s">
        <v>273</v>
      </c>
      <c r="AA8" s="237"/>
      <c r="AB8" s="238"/>
      <c r="AC8" s="237"/>
      <c r="AD8" s="238"/>
      <c r="AE8" s="237"/>
      <c r="AF8" s="238"/>
      <c r="AG8" s="237"/>
      <c r="AH8" s="238"/>
      <c r="AI8" s="237"/>
      <c r="AJ8" s="238"/>
      <c r="AL8" s="137">
        <v>3</v>
      </c>
      <c r="AM8" s="137" t="str">
        <f>IF(申込一覧表!AA8="","",申込一覧表!AA8)</f>
        <v/>
      </c>
      <c r="AN8" s="146" t="str">
        <f>IF(申込一覧表!B8="","",申込一覧表!B8)</f>
        <v/>
      </c>
      <c r="AV8" s="147" t="s">
        <v>301</v>
      </c>
    </row>
    <row r="9" spans="1:48" ht="17.25" customHeight="1">
      <c r="A9" s="235"/>
      <c r="B9" s="149" t="s">
        <v>274</v>
      </c>
      <c r="C9" s="239"/>
      <c r="D9" s="240"/>
      <c r="E9" s="239"/>
      <c r="F9" s="240"/>
      <c r="G9" s="239"/>
      <c r="H9" s="240"/>
      <c r="I9" s="239"/>
      <c r="J9" s="240"/>
      <c r="K9" s="239"/>
      <c r="L9" s="240"/>
      <c r="M9" s="235"/>
      <c r="N9" s="149" t="s">
        <v>274</v>
      </c>
      <c r="O9" s="239"/>
      <c r="P9" s="240"/>
      <c r="Q9" s="239"/>
      <c r="R9" s="240"/>
      <c r="S9" s="239"/>
      <c r="T9" s="240"/>
      <c r="U9" s="239"/>
      <c r="V9" s="240"/>
      <c r="W9" s="239"/>
      <c r="X9" s="240"/>
      <c r="Y9" s="235"/>
      <c r="Z9" s="149" t="s">
        <v>274</v>
      </c>
      <c r="AA9" s="239"/>
      <c r="AB9" s="240"/>
      <c r="AC9" s="239"/>
      <c r="AD9" s="240"/>
      <c r="AE9" s="239"/>
      <c r="AF9" s="240"/>
      <c r="AG9" s="239"/>
      <c r="AH9" s="240"/>
      <c r="AI9" s="239"/>
      <c r="AJ9" s="240"/>
      <c r="AL9" s="137">
        <v>4</v>
      </c>
      <c r="AM9" s="137" t="str">
        <f>IF(申込一覧表!AA9="","",申込一覧表!AA9)</f>
        <v/>
      </c>
      <c r="AN9" s="146" t="str">
        <f>IF(申込一覧表!B9="","",申込一覧表!B9)</f>
        <v/>
      </c>
      <c r="AV9" s="147"/>
    </row>
    <row r="10" spans="1:48" ht="17.25" customHeight="1">
      <c r="A10" s="235"/>
      <c r="B10" s="149" t="s">
        <v>275</v>
      </c>
      <c r="C10" s="239"/>
      <c r="D10" s="240"/>
      <c r="E10" s="239"/>
      <c r="F10" s="240"/>
      <c r="G10" s="239"/>
      <c r="H10" s="240"/>
      <c r="I10" s="239"/>
      <c r="J10" s="240"/>
      <c r="K10" s="239"/>
      <c r="L10" s="240"/>
      <c r="M10" s="235"/>
      <c r="N10" s="149" t="s">
        <v>275</v>
      </c>
      <c r="O10" s="239"/>
      <c r="P10" s="240"/>
      <c r="Q10" s="239"/>
      <c r="R10" s="240"/>
      <c r="S10" s="239"/>
      <c r="T10" s="240"/>
      <c r="U10" s="239"/>
      <c r="V10" s="240"/>
      <c r="W10" s="239"/>
      <c r="X10" s="240"/>
      <c r="Y10" s="235"/>
      <c r="Z10" s="149" t="s">
        <v>275</v>
      </c>
      <c r="AA10" s="239"/>
      <c r="AB10" s="240"/>
      <c r="AC10" s="239"/>
      <c r="AD10" s="240"/>
      <c r="AE10" s="239"/>
      <c r="AF10" s="240"/>
      <c r="AG10" s="239"/>
      <c r="AH10" s="240"/>
      <c r="AI10" s="239"/>
      <c r="AJ10" s="240"/>
      <c r="AL10" s="137">
        <v>5</v>
      </c>
      <c r="AM10" s="137" t="str">
        <f>IF(申込一覧表!AA10="","",申込一覧表!AA10)</f>
        <v/>
      </c>
      <c r="AN10" s="146" t="str">
        <f>IF(申込一覧表!B10="","",申込一覧表!B10)</f>
        <v/>
      </c>
      <c r="AV10" s="147"/>
    </row>
    <row r="11" spans="1:48" ht="17.25" customHeight="1" thickBot="1">
      <c r="A11" s="236"/>
      <c r="B11" s="150" t="s">
        <v>276</v>
      </c>
      <c r="C11" s="241"/>
      <c r="D11" s="242"/>
      <c r="E11" s="241"/>
      <c r="F11" s="242"/>
      <c r="G11" s="241"/>
      <c r="H11" s="242"/>
      <c r="I11" s="241"/>
      <c r="J11" s="242"/>
      <c r="K11" s="241"/>
      <c r="L11" s="242"/>
      <c r="M11" s="236"/>
      <c r="N11" s="150" t="s">
        <v>276</v>
      </c>
      <c r="O11" s="241"/>
      <c r="P11" s="242"/>
      <c r="Q11" s="241"/>
      <c r="R11" s="242"/>
      <c r="S11" s="241"/>
      <c r="T11" s="242"/>
      <c r="U11" s="241"/>
      <c r="V11" s="242"/>
      <c r="W11" s="241"/>
      <c r="X11" s="242"/>
      <c r="Y11" s="236"/>
      <c r="Z11" s="150" t="s">
        <v>276</v>
      </c>
      <c r="AA11" s="241"/>
      <c r="AB11" s="242"/>
      <c r="AC11" s="241"/>
      <c r="AD11" s="242"/>
      <c r="AE11" s="241"/>
      <c r="AF11" s="242"/>
      <c r="AG11" s="241"/>
      <c r="AH11" s="242"/>
      <c r="AI11" s="241"/>
      <c r="AJ11" s="242"/>
      <c r="AL11" s="137">
        <v>6</v>
      </c>
      <c r="AM11" s="137" t="str">
        <f>IF(申込一覧表!AA11="","",申込一覧表!AA11)</f>
        <v/>
      </c>
      <c r="AN11" s="146" t="str">
        <f>IF(申込一覧表!B11="","",申込一覧表!B11)</f>
        <v/>
      </c>
      <c r="AV11" s="147"/>
    </row>
    <row r="12" spans="1:48" ht="17.25" customHeight="1">
      <c r="A12" s="234" t="s">
        <v>314</v>
      </c>
      <c r="B12" s="148" t="s">
        <v>273</v>
      </c>
      <c r="C12" s="237"/>
      <c r="D12" s="238"/>
      <c r="E12" s="237"/>
      <c r="F12" s="238"/>
      <c r="G12" s="237"/>
      <c r="H12" s="238"/>
      <c r="I12" s="237"/>
      <c r="J12" s="238"/>
      <c r="K12" s="237"/>
      <c r="L12" s="238"/>
      <c r="M12" s="234" t="s">
        <v>314</v>
      </c>
      <c r="N12" s="148" t="s">
        <v>273</v>
      </c>
      <c r="O12" s="237"/>
      <c r="P12" s="238"/>
      <c r="Q12" s="237"/>
      <c r="R12" s="238"/>
      <c r="S12" s="237"/>
      <c r="T12" s="238"/>
      <c r="U12" s="237"/>
      <c r="V12" s="238"/>
      <c r="W12" s="237"/>
      <c r="X12" s="238"/>
      <c r="Y12" s="234" t="s">
        <v>314</v>
      </c>
      <c r="Z12" s="148" t="s">
        <v>273</v>
      </c>
      <c r="AA12" s="237"/>
      <c r="AB12" s="238"/>
      <c r="AC12" s="237"/>
      <c r="AD12" s="238"/>
      <c r="AE12" s="237"/>
      <c r="AF12" s="238"/>
      <c r="AG12" s="237"/>
      <c r="AH12" s="238"/>
      <c r="AI12" s="237"/>
      <c r="AJ12" s="238"/>
      <c r="AL12" s="137">
        <v>7</v>
      </c>
      <c r="AM12" s="137" t="str">
        <f>IF(申込一覧表!AA12="","",申込一覧表!AA12)</f>
        <v/>
      </c>
      <c r="AN12" s="146" t="str">
        <f>IF(申込一覧表!B12="","",申込一覧表!B12)</f>
        <v/>
      </c>
      <c r="AV12" s="147"/>
    </row>
    <row r="13" spans="1:48" ht="17.25" customHeight="1">
      <c r="A13" s="235"/>
      <c r="B13" s="149" t="s">
        <v>274</v>
      </c>
      <c r="C13" s="239"/>
      <c r="D13" s="240"/>
      <c r="E13" s="239"/>
      <c r="F13" s="240"/>
      <c r="G13" s="239"/>
      <c r="H13" s="240"/>
      <c r="I13" s="239"/>
      <c r="J13" s="240"/>
      <c r="K13" s="239"/>
      <c r="L13" s="240"/>
      <c r="M13" s="235"/>
      <c r="N13" s="149" t="s">
        <v>274</v>
      </c>
      <c r="O13" s="239"/>
      <c r="P13" s="240"/>
      <c r="Q13" s="239"/>
      <c r="R13" s="240"/>
      <c r="S13" s="239"/>
      <c r="T13" s="240"/>
      <c r="U13" s="239"/>
      <c r="V13" s="240"/>
      <c r="W13" s="239"/>
      <c r="X13" s="240"/>
      <c r="Y13" s="235"/>
      <c r="Z13" s="149" t="s">
        <v>274</v>
      </c>
      <c r="AA13" s="239"/>
      <c r="AB13" s="240"/>
      <c r="AC13" s="239"/>
      <c r="AD13" s="240"/>
      <c r="AE13" s="239"/>
      <c r="AF13" s="240"/>
      <c r="AG13" s="239"/>
      <c r="AH13" s="240"/>
      <c r="AI13" s="239"/>
      <c r="AJ13" s="240"/>
      <c r="AL13" s="137">
        <v>8</v>
      </c>
      <c r="AM13" s="137" t="str">
        <f>IF(申込一覧表!AA13="","",申込一覧表!AA13)</f>
        <v/>
      </c>
      <c r="AN13" s="146" t="str">
        <f>IF(申込一覧表!B13="","",申込一覧表!B13)</f>
        <v/>
      </c>
      <c r="AV13" s="147"/>
    </row>
    <row r="14" spans="1:48" ht="17.25" customHeight="1">
      <c r="A14" s="235"/>
      <c r="B14" s="149" t="s">
        <v>275</v>
      </c>
      <c r="C14" s="239"/>
      <c r="D14" s="240"/>
      <c r="E14" s="239"/>
      <c r="F14" s="240"/>
      <c r="G14" s="239"/>
      <c r="H14" s="240"/>
      <c r="I14" s="239"/>
      <c r="J14" s="240"/>
      <c r="K14" s="239"/>
      <c r="L14" s="240"/>
      <c r="M14" s="235"/>
      <c r="N14" s="149" t="s">
        <v>275</v>
      </c>
      <c r="O14" s="239"/>
      <c r="P14" s="240"/>
      <c r="Q14" s="239"/>
      <c r="R14" s="240"/>
      <c r="S14" s="239"/>
      <c r="T14" s="240"/>
      <c r="U14" s="239"/>
      <c r="V14" s="240"/>
      <c r="W14" s="239"/>
      <c r="X14" s="240"/>
      <c r="Y14" s="235"/>
      <c r="Z14" s="149" t="s">
        <v>275</v>
      </c>
      <c r="AA14" s="239"/>
      <c r="AB14" s="240"/>
      <c r="AC14" s="239"/>
      <c r="AD14" s="240"/>
      <c r="AE14" s="239"/>
      <c r="AF14" s="240"/>
      <c r="AG14" s="239"/>
      <c r="AH14" s="240"/>
      <c r="AI14" s="239"/>
      <c r="AJ14" s="240"/>
      <c r="AL14" s="137">
        <v>9</v>
      </c>
      <c r="AM14" s="137" t="str">
        <f>IF(申込一覧表!AA14="","",申込一覧表!AA14)</f>
        <v/>
      </c>
      <c r="AN14" s="146" t="str">
        <f>IF(申込一覧表!B14="","",申込一覧表!B14)</f>
        <v/>
      </c>
      <c r="AV14" s="147"/>
    </row>
    <row r="15" spans="1:48" ht="17.25" customHeight="1" thickBot="1">
      <c r="A15" s="236"/>
      <c r="B15" s="150" t="s">
        <v>276</v>
      </c>
      <c r="C15" s="241"/>
      <c r="D15" s="242"/>
      <c r="E15" s="241"/>
      <c r="F15" s="242"/>
      <c r="G15" s="241"/>
      <c r="H15" s="242"/>
      <c r="I15" s="241"/>
      <c r="J15" s="242"/>
      <c r="K15" s="241"/>
      <c r="L15" s="242"/>
      <c r="M15" s="236"/>
      <c r="N15" s="150" t="s">
        <v>276</v>
      </c>
      <c r="O15" s="241"/>
      <c r="P15" s="242"/>
      <c r="Q15" s="241"/>
      <c r="R15" s="242"/>
      <c r="S15" s="241"/>
      <c r="T15" s="242"/>
      <c r="U15" s="241"/>
      <c r="V15" s="242"/>
      <c r="W15" s="241"/>
      <c r="X15" s="242"/>
      <c r="Y15" s="236"/>
      <c r="Z15" s="150" t="s">
        <v>276</v>
      </c>
      <c r="AA15" s="241"/>
      <c r="AB15" s="242"/>
      <c r="AC15" s="241"/>
      <c r="AD15" s="242"/>
      <c r="AE15" s="241"/>
      <c r="AF15" s="242"/>
      <c r="AG15" s="241"/>
      <c r="AH15" s="242"/>
      <c r="AI15" s="241"/>
      <c r="AJ15" s="242"/>
      <c r="AL15" s="137">
        <v>10</v>
      </c>
      <c r="AM15" s="137" t="str">
        <f>IF(申込一覧表!AA15="","",申込一覧表!AA15)</f>
        <v/>
      </c>
      <c r="AN15" s="146" t="str">
        <f>IF(申込一覧表!B15="","",申込一覧表!B15)</f>
        <v/>
      </c>
      <c r="AV15" s="147"/>
    </row>
    <row r="16" spans="1:48" ht="17.25" customHeight="1">
      <c r="A16" s="234" t="s">
        <v>313</v>
      </c>
      <c r="B16" s="148" t="s">
        <v>273</v>
      </c>
      <c r="C16" s="237"/>
      <c r="D16" s="238"/>
      <c r="E16" s="237"/>
      <c r="F16" s="238"/>
      <c r="G16" s="237"/>
      <c r="H16" s="238"/>
      <c r="I16" s="237"/>
      <c r="J16" s="238"/>
      <c r="K16" s="237"/>
      <c r="L16" s="238"/>
      <c r="M16" s="234" t="s">
        <v>313</v>
      </c>
      <c r="N16" s="148" t="s">
        <v>273</v>
      </c>
      <c r="O16" s="237"/>
      <c r="P16" s="238"/>
      <c r="Q16" s="237"/>
      <c r="R16" s="238"/>
      <c r="S16" s="237"/>
      <c r="T16" s="238"/>
      <c r="U16" s="237"/>
      <c r="V16" s="238"/>
      <c r="W16" s="237"/>
      <c r="X16" s="238"/>
      <c r="Y16" s="234" t="s">
        <v>313</v>
      </c>
      <c r="Z16" s="148" t="s">
        <v>273</v>
      </c>
      <c r="AA16" s="237"/>
      <c r="AB16" s="238"/>
      <c r="AC16" s="237"/>
      <c r="AD16" s="238"/>
      <c r="AE16" s="237"/>
      <c r="AF16" s="238"/>
      <c r="AG16" s="237"/>
      <c r="AH16" s="238"/>
      <c r="AI16" s="237"/>
      <c r="AJ16" s="238"/>
      <c r="AL16" s="137">
        <v>11</v>
      </c>
      <c r="AM16" s="137" t="str">
        <f>IF(申込一覧表!AA16="","",申込一覧表!AA16)</f>
        <v/>
      </c>
      <c r="AN16" s="146" t="str">
        <f>IF(申込一覧表!B16="","",申込一覧表!B16)</f>
        <v/>
      </c>
      <c r="AV16" s="147"/>
    </row>
    <row r="17" spans="1:48" ht="17.25" customHeight="1">
      <c r="A17" s="235"/>
      <c r="B17" s="149" t="s">
        <v>274</v>
      </c>
      <c r="C17" s="239"/>
      <c r="D17" s="240"/>
      <c r="E17" s="239"/>
      <c r="F17" s="240"/>
      <c r="G17" s="239"/>
      <c r="H17" s="240"/>
      <c r="I17" s="239"/>
      <c r="J17" s="240"/>
      <c r="K17" s="239"/>
      <c r="L17" s="240"/>
      <c r="M17" s="235"/>
      <c r="N17" s="149" t="s">
        <v>274</v>
      </c>
      <c r="O17" s="239"/>
      <c r="P17" s="240"/>
      <c r="Q17" s="239"/>
      <c r="R17" s="240"/>
      <c r="S17" s="239"/>
      <c r="T17" s="240"/>
      <c r="U17" s="239"/>
      <c r="V17" s="240"/>
      <c r="W17" s="239"/>
      <c r="X17" s="240"/>
      <c r="Y17" s="235"/>
      <c r="Z17" s="149" t="s">
        <v>274</v>
      </c>
      <c r="AA17" s="239"/>
      <c r="AB17" s="240"/>
      <c r="AC17" s="239"/>
      <c r="AD17" s="240"/>
      <c r="AE17" s="239"/>
      <c r="AF17" s="240"/>
      <c r="AG17" s="239"/>
      <c r="AH17" s="240"/>
      <c r="AI17" s="239"/>
      <c r="AJ17" s="240"/>
      <c r="AL17" s="137">
        <v>12</v>
      </c>
      <c r="AM17" s="137" t="str">
        <f>IF(申込一覧表!AA17="","",申込一覧表!AA17)</f>
        <v/>
      </c>
      <c r="AN17" s="146" t="str">
        <f>IF(申込一覧表!B17="","",申込一覧表!B17)</f>
        <v/>
      </c>
      <c r="AV17" s="147"/>
    </row>
    <row r="18" spans="1:48" ht="17.25" customHeight="1">
      <c r="A18" s="235"/>
      <c r="B18" s="149" t="s">
        <v>275</v>
      </c>
      <c r="C18" s="239"/>
      <c r="D18" s="240"/>
      <c r="E18" s="239"/>
      <c r="F18" s="240"/>
      <c r="G18" s="239"/>
      <c r="H18" s="240"/>
      <c r="I18" s="239"/>
      <c r="J18" s="240"/>
      <c r="K18" s="239"/>
      <c r="L18" s="240"/>
      <c r="M18" s="235"/>
      <c r="N18" s="149" t="s">
        <v>275</v>
      </c>
      <c r="O18" s="239"/>
      <c r="P18" s="240"/>
      <c r="Q18" s="239"/>
      <c r="R18" s="240"/>
      <c r="S18" s="239"/>
      <c r="T18" s="240"/>
      <c r="U18" s="239"/>
      <c r="V18" s="240"/>
      <c r="W18" s="239"/>
      <c r="X18" s="240"/>
      <c r="Y18" s="235"/>
      <c r="Z18" s="149" t="s">
        <v>275</v>
      </c>
      <c r="AA18" s="239"/>
      <c r="AB18" s="240"/>
      <c r="AC18" s="239"/>
      <c r="AD18" s="240"/>
      <c r="AE18" s="239"/>
      <c r="AF18" s="240"/>
      <c r="AG18" s="239"/>
      <c r="AH18" s="240"/>
      <c r="AI18" s="239"/>
      <c r="AJ18" s="240"/>
      <c r="AL18" s="137">
        <v>13</v>
      </c>
      <c r="AM18" s="137" t="str">
        <f>IF(申込一覧表!AA18="","",申込一覧表!AA18)</f>
        <v/>
      </c>
      <c r="AN18" s="146" t="str">
        <f>IF(申込一覧表!B18="","",申込一覧表!B18)</f>
        <v/>
      </c>
      <c r="AV18" s="147"/>
    </row>
    <row r="19" spans="1:48" ht="17.25" customHeight="1" thickBot="1">
      <c r="A19" s="236"/>
      <c r="B19" s="150" t="s">
        <v>276</v>
      </c>
      <c r="C19" s="241"/>
      <c r="D19" s="242"/>
      <c r="E19" s="241"/>
      <c r="F19" s="242"/>
      <c r="G19" s="241"/>
      <c r="H19" s="242"/>
      <c r="I19" s="241"/>
      <c r="J19" s="242"/>
      <c r="K19" s="241"/>
      <c r="L19" s="242"/>
      <c r="M19" s="236"/>
      <c r="N19" s="150" t="s">
        <v>276</v>
      </c>
      <c r="O19" s="241"/>
      <c r="P19" s="242"/>
      <c r="Q19" s="241"/>
      <c r="R19" s="242"/>
      <c r="S19" s="241"/>
      <c r="T19" s="242"/>
      <c r="U19" s="241"/>
      <c r="V19" s="242"/>
      <c r="W19" s="241"/>
      <c r="X19" s="242"/>
      <c r="Y19" s="236"/>
      <c r="Z19" s="150" t="s">
        <v>276</v>
      </c>
      <c r="AA19" s="241"/>
      <c r="AB19" s="242"/>
      <c r="AC19" s="241"/>
      <c r="AD19" s="242"/>
      <c r="AE19" s="241"/>
      <c r="AF19" s="242"/>
      <c r="AG19" s="241"/>
      <c r="AH19" s="242"/>
      <c r="AI19" s="241"/>
      <c r="AJ19" s="242"/>
      <c r="AL19" s="137">
        <v>14</v>
      </c>
      <c r="AM19" s="137" t="str">
        <f>IF(申込一覧表!AA19="","",申込一覧表!AA19)</f>
        <v/>
      </c>
      <c r="AN19" s="146" t="str">
        <f>IF(申込一覧表!B19="","",申込一覧表!B19)</f>
        <v/>
      </c>
      <c r="AV19" s="147"/>
    </row>
    <row r="20" spans="1:48" ht="17.25" customHeight="1">
      <c r="A20" s="234" t="s">
        <v>312</v>
      </c>
      <c r="B20" s="148" t="s">
        <v>273</v>
      </c>
      <c r="C20" s="237"/>
      <c r="D20" s="238"/>
      <c r="E20" s="237"/>
      <c r="F20" s="238"/>
      <c r="G20" s="237"/>
      <c r="H20" s="238"/>
      <c r="I20" s="237"/>
      <c r="J20" s="238"/>
      <c r="K20" s="237"/>
      <c r="L20" s="238"/>
      <c r="M20" s="234" t="s">
        <v>312</v>
      </c>
      <c r="N20" s="148" t="s">
        <v>273</v>
      </c>
      <c r="O20" s="237"/>
      <c r="P20" s="238"/>
      <c r="Q20" s="237"/>
      <c r="R20" s="238"/>
      <c r="S20" s="237"/>
      <c r="T20" s="238"/>
      <c r="U20" s="237"/>
      <c r="V20" s="238"/>
      <c r="W20" s="237"/>
      <c r="X20" s="238"/>
      <c r="Y20" s="234" t="s">
        <v>312</v>
      </c>
      <c r="Z20" s="148" t="s">
        <v>273</v>
      </c>
      <c r="AA20" s="237"/>
      <c r="AB20" s="238"/>
      <c r="AC20" s="237"/>
      <c r="AD20" s="238"/>
      <c r="AE20" s="237"/>
      <c r="AF20" s="238"/>
      <c r="AG20" s="237"/>
      <c r="AH20" s="238"/>
      <c r="AI20" s="237"/>
      <c r="AJ20" s="238"/>
      <c r="AL20" s="137">
        <v>15</v>
      </c>
      <c r="AM20" s="137" t="str">
        <f>IF(申込一覧表!AA20="","",申込一覧表!AA20)</f>
        <v/>
      </c>
      <c r="AN20" s="146" t="str">
        <f>IF(申込一覧表!B20="","",申込一覧表!B20)</f>
        <v/>
      </c>
      <c r="AV20" s="147"/>
    </row>
    <row r="21" spans="1:48" ht="17.25" customHeight="1">
      <c r="A21" s="235"/>
      <c r="B21" s="149" t="s">
        <v>274</v>
      </c>
      <c r="C21" s="239"/>
      <c r="D21" s="240"/>
      <c r="E21" s="239"/>
      <c r="F21" s="240"/>
      <c r="G21" s="239"/>
      <c r="H21" s="240"/>
      <c r="I21" s="239"/>
      <c r="J21" s="240"/>
      <c r="K21" s="239"/>
      <c r="L21" s="240"/>
      <c r="M21" s="235"/>
      <c r="N21" s="149" t="s">
        <v>274</v>
      </c>
      <c r="O21" s="239"/>
      <c r="P21" s="240"/>
      <c r="Q21" s="239"/>
      <c r="R21" s="240"/>
      <c r="S21" s="239"/>
      <c r="T21" s="240"/>
      <c r="U21" s="239"/>
      <c r="V21" s="240"/>
      <c r="W21" s="239"/>
      <c r="X21" s="240"/>
      <c r="Y21" s="235"/>
      <c r="Z21" s="149" t="s">
        <v>274</v>
      </c>
      <c r="AA21" s="239"/>
      <c r="AB21" s="240"/>
      <c r="AC21" s="239"/>
      <c r="AD21" s="240"/>
      <c r="AE21" s="239"/>
      <c r="AF21" s="240"/>
      <c r="AG21" s="239"/>
      <c r="AH21" s="240"/>
      <c r="AI21" s="239"/>
      <c r="AJ21" s="240"/>
      <c r="AL21" s="137">
        <v>16</v>
      </c>
      <c r="AM21" s="137" t="str">
        <f>IF(申込一覧表!AA21="","",申込一覧表!AA21)</f>
        <v/>
      </c>
      <c r="AN21" s="146" t="str">
        <f>IF(申込一覧表!B21="","",申込一覧表!B21)</f>
        <v/>
      </c>
      <c r="AV21" s="147"/>
    </row>
    <row r="22" spans="1:48" ht="17.25" customHeight="1">
      <c r="A22" s="235"/>
      <c r="B22" s="149" t="s">
        <v>275</v>
      </c>
      <c r="C22" s="239"/>
      <c r="D22" s="240"/>
      <c r="E22" s="239"/>
      <c r="F22" s="240"/>
      <c r="G22" s="239"/>
      <c r="H22" s="240"/>
      <c r="I22" s="239"/>
      <c r="J22" s="240"/>
      <c r="K22" s="239"/>
      <c r="L22" s="240"/>
      <c r="M22" s="235"/>
      <c r="N22" s="149" t="s">
        <v>275</v>
      </c>
      <c r="O22" s="239"/>
      <c r="P22" s="240"/>
      <c r="Q22" s="239"/>
      <c r="R22" s="240"/>
      <c r="S22" s="239"/>
      <c r="T22" s="240"/>
      <c r="U22" s="239"/>
      <c r="V22" s="240"/>
      <c r="W22" s="239"/>
      <c r="X22" s="240"/>
      <c r="Y22" s="235"/>
      <c r="Z22" s="149" t="s">
        <v>275</v>
      </c>
      <c r="AA22" s="239"/>
      <c r="AB22" s="240"/>
      <c r="AC22" s="239"/>
      <c r="AD22" s="240"/>
      <c r="AE22" s="239"/>
      <c r="AF22" s="240"/>
      <c r="AG22" s="239"/>
      <c r="AH22" s="240"/>
      <c r="AI22" s="239"/>
      <c r="AJ22" s="240"/>
      <c r="AL22" s="137">
        <v>17</v>
      </c>
      <c r="AM22" s="137" t="str">
        <f>IF(申込一覧表!AA22="","",申込一覧表!AA22)</f>
        <v/>
      </c>
      <c r="AN22" s="146" t="str">
        <f>IF(申込一覧表!B22="","",申込一覧表!B22)</f>
        <v/>
      </c>
      <c r="AV22" s="147"/>
    </row>
    <row r="23" spans="1:48" ht="17.25" customHeight="1" thickBot="1">
      <c r="A23" s="236"/>
      <c r="B23" s="150" t="s">
        <v>276</v>
      </c>
      <c r="C23" s="241"/>
      <c r="D23" s="242"/>
      <c r="E23" s="241"/>
      <c r="F23" s="242"/>
      <c r="G23" s="241"/>
      <c r="H23" s="242"/>
      <c r="I23" s="241"/>
      <c r="J23" s="242"/>
      <c r="K23" s="241"/>
      <c r="L23" s="242"/>
      <c r="M23" s="236"/>
      <c r="N23" s="150" t="s">
        <v>276</v>
      </c>
      <c r="O23" s="241"/>
      <c r="P23" s="242"/>
      <c r="Q23" s="241"/>
      <c r="R23" s="242"/>
      <c r="S23" s="241"/>
      <c r="T23" s="242"/>
      <c r="U23" s="241"/>
      <c r="V23" s="242"/>
      <c r="W23" s="241"/>
      <c r="X23" s="242"/>
      <c r="Y23" s="236"/>
      <c r="Z23" s="150" t="s">
        <v>276</v>
      </c>
      <c r="AA23" s="241"/>
      <c r="AB23" s="242"/>
      <c r="AC23" s="241"/>
      <c r="AD23" s="242"/>
      <c r="AE23" s="241"/>
      <c r="AF23" s="242"/>
      <c r="AG23" s="241"/>
      <c r="AH23" s="242"/>
      <c r="AI23" s="241"/>
      <c r="AJ23" s="242"/>
      <c r="AL23" s="137">
        <v>18</v>
      </c>
      <c r="AM23" s="137" t="str">
        <f>IF(申込一覧表!AA23="","",申込一覧表!AA23)</f>
        <v/>
      </c>
      <c r="AN23" s="146" t="str">
        <f>IF(申込一覧表!B23="","",申込一覧表!B23)</f>
        <v/>
      </c>
      <c r="AV23" s="147"/>
    </row>
    <row r="24" spans="1:48" ht="17.25" customHeight="1">
      <c r="A24" s="234" t="s">
        <v>311</v>
      </c>
      <c r="B24" s="148" t="s">
        <v>273</v>
      </c>
      <c r="C24" s="237"/>
      <c r="D24" s="238"/>
      <c r="E24" s="237"/>
      <c r="F24" s="238"/>
      <c r="G24" s="237"/>
      <c r="H24" s="238"/>
      <c r="I24" s="237"/>
      <c r="J24" s="238"/>
      <c r="K24" s="237"/>
      <c r="L24" s="238"/>
      <c r="M24" s="234" t="s">
        <v>311</v>
      </c>
      <c r="N24" s="148" t="s">
        <v>273</v>
      </c>
      <c r="O24" s="237"/>
      <c r="P24" s="238"/>
      <c r="Q24" s="237"/>
      <c r="R24" s="238"/>
      <c r="S24" s="237"/>
      <c r="T24" s="238"/>
      <c r="U24" s="237"/>
      <c r="V24" s="238"/>
      <c r="W24" s="237"/>
      <c r="X24" s="238"/>
      <c r="Y24" s="234" t="s">
        <v>311</v>
      </c>
      <c r="Z24" s="148" t="s">
        <v>273</v>
      </c>
      <c r="AA24" s="237"/>
      <c r="AB24" s="238"/>
      <c r="AC24" s="237"/>
      <c r="AD24" s="238"/>
      <c r="AE24" s="237"/>
      <c r="AF24" s="238"/>
      <c r="AG24" s="237"/>
      <c r="AH24" s="238"/>
      <c r="AI24" s="237"/>
      <c r="AJ24" s="238"/>
      <c r="AL24" s="137">
        <v>19</v>
      </c>
      <c r="AM24" s="137" t="str">
        <f>IF(申込一覧表!AA24="","",申込一覧表!AA24)</f>
        <v/>
      </c>
      <c r="AN24" s="146" t="str">
        <f>IF(申込一覧表!B24="","",申込一覧表!B24)</f>
        <v/>
      </c>
      <c r="AV24" s="147"/>
    </row>
    <row r="25" spans="1:48" ht="17.25" customHeight="1">
      <c r="A25" s="235"/>
      <c r="B25" s="149" t="s">
        <v>274</v>
      </c>
      <c r="C25" s="239"/>
      <c r="D25" s="240"/>
      <c r="E25" s="239"/>
      <c r="F25" s="240"/>
      <c r="G25" s="239"/>
      <c r="H25" s="240"/>
      <c r="I25" s="239"/>
      <c r="J25" s="240"/>
      <c r="K25" s="239"/>
      <c r="L25" s="240"/>
      <c r="M25" s="235"/>
      <c r="N25" s="149" t="s">
        <v>274</v>
      </c>
      <c r="O25" s="239"/>
      <c r="P25" s="240"/>
      <c r="Q25" s="239"/>
      <c r="R25" s="240"/>
      <c r="S25" s="239"/>
      <c r="T25" s="240"/>
      <c r="U25" s="239"/>
      <c r="V25" s="240"/>
      <c r="W25" s="239"/>
      <c r="X25" s="240"/>
      <c r="Y25" s="235"/>
      <c r="Z25" s="149" t="s">
        <v>274</v>
      </c>
      <c r="AA25" s="239"/>
      <c r="AB25" s="240"/>
      <c r="AC25" s="239"/>
      <c r="AD25" s="240"/>
      <c r="AE25" s="239"/>
      <c r="AF25" s="240"/>
      <c r="AG25" s="239"/>
      <c r="AH25" s="240"/>
      <c r="AI25" s="239"/>
      <c r="AJ25" s="240"/>
      <c r="AL25" s="137">
        <v>20</v>
      </c>
      <c r="AM25" s="137" t="str">
        <f>IF(申込一覧表!AA25="","",申込一覧表!AA25)</f>
        <v/>
      </c>
      <c r="AN25" s="146" t="str">
        <f>IF(申込一覧表!B25="","",申込一覧表!B25)</f>
        <v/>
      </c>
      <c r="AV25" s="147"/>
    </row>
    <row r="26" spans="1:48" ht="17.25" customHeight="1">
      <c r="A26" s="235"/>
      <c r="B26" s="149" t="s">
        <v>275</v>
      </c>
      <c r="C26" s="239"/>
      <c r="D26" s="240"/>
      <c r="E26" s="239"/>
      <c r="F26" s="240"/>
      <c r="G26" s="239"/>
      <c r="H26" s="240"/>
      <c r="I26" s="239"/>
      <c r="J26" s="240"/>
      <c r="K26" s="239"/>
      <c r="L26" s="240"/>
      <c r="M26" s="235"/>
      <c r="N26" s="149" t="s">
        <v>275</v>
      </c>
      <c r="O26" s="239"/>
      <c r="P26" s="240"/>
      <c r="Q26" s="239"/>
      <c r="R26" s="240"/>
      <c r="S26" s="239"/>
      <c r="T26" s="240"/>
      <c r="U26" s="239"/>
      <c r="V26" s="240"/>
      <c r="W26" s="239"/>
      <c r="X26" s="240"/>
      <c r="Y26" s="235"/>
      <c r="Z26" s="149" t="s">
        <v>275</v>
      </c>
      <c r="AA26" s="239"/>
      <c r="AB26" s="240"/>
      <c r="AC26" s="239"/>
      <c r="AD26" s="240"/>
      <c r="AE26" s="239"/>
      <c r="AF26" s="240"/>
      <c r="AG26" s="239"/>
      <c r="AH26" s="240"/>
      <c r="AI26" s="239"/>
      <c r="AJ26" s="240"/>
      <c r="AL26" s="137">
        <v>21</v>
      </c>
      <c r="AM26" s="137" t="str">
        <f>IF(申込一覧表!AA26="","",申込一覧表!AA26)</f>
        <v/>
      </c>
      <c r="AN26" s="146" t="str">
        <f>IF(申込一覧表!B26="","",申込一覧表!B26)</f>
        <v/>
      </c>
      <c r="AV26" s="147"/>
    </row>
    <row r="27" spans="1:48" ht="17.25" customHeight="1" thickBot="1">
      <c r="A27" s="236"/>
      <c r="B27" s="150" t="s">
        <v>276</v>
      </c>
      <c r="C27" s="241"/>
      <c r="D27" s="242"/>
      <c r="E27" s="241"/>
      <c r="F27" s="242"/>
      <c r="G27" s="241"/>
      <c r="H27" s="242"/>
      <c r="I27" s="241"/>
      <c r="J27" s="242"/>
      <c r="K27" s="241"/>
      <c r="L27" s="242"/>
      <c r="M27" s="236"/>
      <c r="N27" s="150" t="s">
        <v>276</v>
      </c>
      <c r="O27" s="241"/>
      <c r="P27" s="242"/>
      <c r="Q27" s="241"/>
      <c r="R27" s="242"/>
      <c r="S27" s="241"/>
      <c r="T27" s="242"/>
      <c r="U27" s="241"/>
      <c r="V27" s="242"/>
      <c r="W27" s="241"/>
      <c r="X27" s="242"/>
      <c r="Y27" s="236"/>
      <c r="Z27" s="150" t="s">
        <v>276</v>
      </c>
      <c r="AA27" s="241"/>
      <c r="AB27" s="242"/>
      <c r="AC27" s="241"/>
      <c r="AD27" s="242"/>
      <c r="AE27" s="241"/>
      <c r="AF27" s="242"/>
      <c r="AG27" s="241"/>
      <c r="AH27" s="242"/>
      <c r="AI27" s="241"/>
      <c r="AJ27" s="242"/>
      <c r="AL27" s="137">
        <v>22</v>
      </c>
      <c r="AM27" s="137" t="str">
        <f>IF(申込一覧表!AA27="","",申込一覧表!AA27)</f>
        <v/>
      </c>
      <c r="AN27" s="146" t="str">
        <f>IF(申込一覧表!B27="","",申込一覧表!B27)</f>
        <v/>
      </c>
      <c r="AV27" s="147"/>
    </row>
    <row r="28" spans="1:48" ht="17.25" customHeight="1">
      <c r="A28" s="234" t="s">
        <v>310</v>
      </c>
      <c r="B28" s="148" t="s">
        <v>273</v>
      </c>
      <c r="C28" s="237"/>
      <c r="D28" s="238"/>
      <c r="E28" s="237"/>
      <c r="F28" s="238"/>
      <c r="G28" s="237"/>
      <c r="H28" s="238"/>
      <c r="I28" s="237"/>
      <c r="J28" s="238"/>
      <c r="K28" s="237"/>
      <c r="L28" s="238"/>
      <c r="M28" s="234" t="s">
        <v>310</v>
      </c>
      <c r="N28" s="148" t="s">
        <v>273</v>
      </c>
      <c r="O28" s="237"/>
      <c r="P28" s="238"/>
      <c r="Q28" s="237"/>
      <c r="R28" s="238"/>
      <c r="S28" s="237"/>
      <c r="T28" s="238"/>
      <c r="U28" s="237"/>
      <c r="V28" s="238"/>
      <c r="W28" s="237"/>
      <c r="X28" s="238"/>
      <c r="Y28" s="234" t="s">
        <v>310</v>
      </c>
      <c r="Z28" s="148" t="s">
        <v>273</v>
      </c>
      <c r="AA28" s="237"/>
      <c r="AB28" s="238"/>
      <c r="AC28" s="237"/>
      <c r="AD28" s="238"/>
      <c r="AE28" s="237"/>
      <c r="AF28" s="238"/>
      <c r="AG28" s="237"/>
      <c r="AH28" s="238"/>
      <c r="AI28" s="237"/>
      <c r="AJ28" s="238"/>
      <c r="AL28" s="137">
        <v>23</v>
      </c>
      <c r="AM28" s="137" t="str">
        <f>IF(申込一覧表!AA28="","",申込一覧表!AA28)</f>
        <v/>
      </c>
      <c r="AN28" s="146" t="str">
        <f>IF(申込一覧表!B28="","",申込一覧表!B28)</f>
        <v/>
      </c>
      <c r="AV28" s="147"/>
    </row>
    <row r="29" spans="1:48" ht="17.25" customHeight="1">
      <c r="A29" s="235"/>
      <c r="B29" s="149" t="s">
        <v>274</v>
      </c>
      <c r="C29" s="239"/>
      <c r="D29" s="240"/>
      <c r="E29" s="239"/>
      <c r="F29" s="240"/>
      <c r="G29" s="239"/>
      <c r="H29" s="240"/>
      <c r="I29" s="239"/>
      <c r="J29" s="240"/>
      <c r="K29" s="239"/>
      <c r="L29" s="240"/>
      <c r="M29" s="235"/>
      <c r="N29" s="149" t="s">
        <v>274</v>
      </c>
      <c r="O29" s="239"/>
      <c r="P29" s="240"/>
      <c r="Q29" s="239"/>
      <c r="R29" s="240"/>
      <c r="S29" s="239"/>
      <c r="T29" s="240"/>
      <c r="U29" s="239"/>
      <c r="V29" s="240"/>
      <c r="W29" s="239"/>
      <c r="X29" s="240"/>
      <c r="Y29" s="235"/>
      <c r="Z29" s="149" t="s">
        <v>274</v>
      </c>
      <c r="AA29" s="239"/>
      <c r="AB29" s="240"/>
      <c r="AC29" s="239"/>
      <c r="AD29" s="240"/>
      <c r="AE29" s="239"/>
      <c r="AF29" s="240"/>
      <c r="AG29" s="239"/>
      <c r="AH29" s="240"/>
      <c r="AI29" s="239"/>
      <c r="AJ29" s="240"/>
      <c r="AL29" s="137">
        <v>24</v>
      </c>
      <c r="AM29" s="137" t="str">
        <f>IF(申込一覧表!AA29="","",申込一覧表!AA29)</f>
        <v/>
      </c>
      <c r="AN29" s="146" t="str">
        <f>IF(申込一覧表!B29="","",申込一覧表!B29)</f>
        <v/>
      </c>
      <c r="AV29" s="147"/>
    </row>
    <row r="30" spans="1:48" ht="17.25" customHeight="1">
      <c r="A30" s="235"/>
      <c r="B30" s="149" t="s">
        <v>275</v>
      </c>
      <c r="C30" s="239"/>
      <c r="D30" s="240"/>
      <c r="E30" s="239"/>
      <c r="F30" s="240"/>
      <c r="G30" s="239"/>
      <c r="H30" s="240"/>
      <c r="I30" s="239"/>
      <c r="J30" s="240"/>
      <c r="K30" s="239"/>
      <c r="L30" s="240"/>
      <c r="M30" s="235"/>
      <c r="N30" s="149" t="s">
        <v>275</v>
      </c>
      <c r="O30" s="239"/>
      <c r="P30" s="240"/>
      <c r="Q30" s="239"/>
      <c r="R30" s="240"/>
      <c r="S30" s="239"/>
      <c r="T30" s="240"/>
      <c r="U30" s="239"/>
      <c r="V30" s="240"/>
      <c r="W30" s="239"/>
      <c r="X30" s="240"/>
      <c r="Y30" s="235"/>
      <c r="Z30" s="149" t="s">
        <v>275</v>
      </c>
      <c r="AA30" s="239"/>
      <c r="AB30" s="240"/>
      <c r="AC30" s="239"/>
      <c r="AD30" s="240"/>
      <c r="AE30" s="239"/>
      <c r="AF30" s="240"/>
      <c r="AG30" s="239"/>
      <c r="AH30" s="240"/>
      <c r="AI30" s="239"/>
      <c r="AJ30" s="240"/>
      <c r="AL30" s="137">
        <v>25</v>
      </c>
      <c r="AM30" s="137" t="str">
        <f>IF(申込一覧表!AA30="","",申込一覧表!AA30)</f>
        <v/>
      </c>
      <c r="AN30" s="146" t="str">
        <f>IF(申込一覧表!B30="","",申込一覧表!B30)</f>
        <v/>
      </c>
      <c r="AV30" s="147"/>
    </row>
    <row r="31" spans="1:48" ht="17.25" customHeight="1" thickBot="1">
      <c r="A31" s="236"/>
      <c r="B31" s="150" t="s">
        <v>276</v>
      </c>
      <c r="C31" s="241"/>
      <c r="D31" s="242"/>
      <c r="E31" s="241"/>
      <c r="F31" s="242"/>
      <c r="G31" s="241"/>
      <c r="H31" s="242"/>
      <c r="I31" s="241"/>
      <c r="J31" s="242"/>
      <c r="K31" s="241"/>
      <c r="L31" s="242"/>
      <c r="M31" s="236"/>
      <c r="N31" s="150" t="s">
        <v>276</v>
      </c>
      <c r="O31" s="241"/>
      <c r="P31" s="242"/>
      <c r="Q31" s="241"/>
      <c r="R31" s="242"/>
      <c r="S31" s="241"/>
      <c r="T31" s="242"/>
      <c r="U31" s="241"/>
      <c r="V31" s="242"/>
      <c r="W31" s="241"/>
      <c r="X31" s="242"/>
      <c r="Y31" s="236"/>
      <c r="Z31" s="150" t="s">
        <v>276</v>
      </c>
      <c r="AA31" s="241"/>
      <c r="AB31" s="242"/>
      <c r="AC31" s="241"/>
      <c r="AD31" s="242"/>
      <c r="AE31" s="241"/>
      <c r="AF31" s="242"/>
      <c r="AG31" s="241"/>
      <c r="AH31" s="242"/>
      <c r="AI31" s="241"/>
      <c r="AJ31" s="242"/>
      <c r="AL31" s="137">
        <v>26</v>
      </c>
      <c r="AM31" s="137" t="str">
        <f>IF(申込一覧表!AA31="","",申込一覧表!AA31)</f>
        <v/>
      </c>
      <c r="AN31" s="146" t="str">
        <f>IF(申込一覧表!B31="","",申込一覧表!B31)</f>
        <v/>
      </c>
      <c r="AV31" s="147"/>
    </row>
    <row r="32" spans="1:48" ht="17.25" customHeight="1">
      <c r="A32" s="234" t="s">
        <v>309</v>
      </c>
      <c r="B32" s="148" t="s">
        <v>273</v>
      </c>
      <c r="C32" s="237"/>
      <c r="D32" s="238"/>
      <c r="E32" s="237"/>
      <c r="F32" s="238"/>
      <c r="G32" s="237"/>
      <c r="H32" s="238"/>
      <c r="I32" s="237"/>
      <c r="J32" s="238"/>
      <c r="K32" s="237"/>
      <c r="L32" s="238"/>
      <c r="M32" s="234" t="s">
        <v>309</v>
      </c>
      <c r="N32" s="148" t="s">
        <v>273</v>
      </c>
      <c r="O32" s="237"/>
      <c r="P32" s="238"/>
      <c r="Q32" s="237"/>
      <c r="R32" s="238"/>
      <c r="S32" s="237"/>
      <c r="T32" s="238"/>
      <c r="U32" s="237"/>
      <c r="V32" s="238"/>
      <c r="W32" s="237"/>
      <c r="X32" s="238"/>
      <c r="Y32" s="234" t="s">
        <v>309</v>
      </c>
      <c r="Z32" s="148" t="s">
        <v>273</v>
      </c>
      <c r="AA32" s="237"/>
      <c r="AB32" s="238"/>
      <c r="AC32" s="237"/>
      <c r="AD32" s="238"/>
      <c r="AE32" s="237"/>
      <c r="AF32" s="238"/>
      <c r="AG32" s="237"/>
      <c r="AH32" s="238"/>
      <c r="AI32" s="237"/>
      <c r="AJ32" s="238"/>
      <c r="AL32" s="137">
        <v>27</v>
      </c>
      <c r="AM32" s="137" t="str">
        <f>IF(申込一覧表!AA32="","",申込一覧表!AA32)</f>
        <v/>
      </c>
      <c r="AN32" s="146" t="str">
        <f>IF(申込一覧表!B32="","",申込一覧表!B32)</f>
        <v/>
      </c>
      <c r="AV32" s="147"/>
    </row>
    <row r="33" spans="1:48" ht="17.25" customHeight="1">
      <c r="A33" s="235"/>
      <c r="B33" s="149" t="s">
        <v>274</v>
      </c>
      <c r="C33" s="239"/>
      <c r="D33" s="240"/>
      <c r="E33" s="239"/>
      <c r="F33" s="240"/>
      <c r="G33" s="239"/>
      <c r="H33" s="240"/>
      <c r="I33" s="239"/>
      <c r="J33" s="240"/>
      <c r="K33" s="239"/>
      <c r="L33" s="240"/>
      <c r="M33" s="235"/>
      <c r="N33" s="149" t="s">
        <v>274</v>
      </c>
      <c r="O33" s="239"/>
      <c r="P33" s="240"/>
      <c r="Q33" s="239"/>
      <c r="R33" s="240"/>
      <c r="S33" s="239"/>
      <c r="T33" s="240"/>
      <c r="U33" s="239"/>
      <c r="V33" s="240"/>
      <c r="W33" s="239"/>
      <c r="X33" s="240"/>
      <c r="Y33" s="235"/>
      <c r="Z33" s="149" t="s">
        <v>274</v>
      </c>
      <c r="AA33" s="239"/>
      <c r="AB33" s="240"/>
      <c r="AC33" s="239"/>
      <c r="AD33" s="240"/>
      <c r="AE33" s="239"/>
      <c r="AF33" s="240"/>
      <c r="AG33" s="239"/>
      <c r="AH33" s="240"/>
      <c r="AI33" s="239"/>
      <c r="AJ33" s="240"/>
      <c r="AL33" s="137">
        <v>28</v>
      </c>
      <c r="AM33" s="137" t="str">
        <f>IF(申込一覧表!AA33="","",申込一覧表!AA33)</f>
        <v/>
      </c>
      <c r="AN33" s="146" t="str">
        <f>IF(申込一覧表!B33="","",申込一覧表!B33)</f>
        <v/>
      </c>
      <c r="AV33" s="147"/>
    </row>
    <row r="34" spans="1:48" ht="17.25" customHeight="1">
      <c r="A34" s="235"/>
      <c r="B34" s="149" t="s">
        <v>275</v>
      </c>
      <c r="C34" s="239"/>
      <c r="D34" s="240"/>
      <c r="E34" s="239"/>
      <c r="F34" s="240"/>
      <c r="G34" s="239"/>
      <c r="H34" s="240"/>
      <c r="I34" s="239"/>
      <c r="J34" s="240"/>
      <c r="K34" s="239"/>
      <c r="L34" s="240"/>
      <c r="M34" s="235"/>
      <c r="N34" s="149" t="s">
        <v>275</v>
      </c>
      <c r="O34" s="239"/>
      <c r="P34" s="240"/>
      <c r="Q34" s="239"/>
      <c r="R34" s="240"/>
      <c r="S34" s="239"/>
      <c r="T34" s="240"/>
      <c r="U34" s="239"/>
      <c r="V34" s="240"/>
      <c r="W34" s="239"/>
      <c r="X34" s="240"/>
      <c r="Y34" s="235"/>
      <c r="Z34" s="149" t="s">
        <v>275</v>
      </c>
      <c r="AA34" s="239"/>
      <c r="AB34" s="240"/>
      <c r="AC34" s="239"/>
      <c r="AD34" s="240"/>
      <c r="AE34" s="239"/>
      <c r="AF34" s="240"/>
      <c r="AG34" s="239"/>
      <c r="AH34" s="240"/>
      <c r="AI34" s="239"/>
      <c r="AJ34" s="240"/>
      <c r="AL34" s="137">
        <v>29</v>
      </c>
      <c r="AM34" s="137" t="str">
        <f>IF(申込一覧表!AA34="","",申込一覧表!AA34)</f>
        <v/>
      </c>
      <c r="AN34" s="146" t="str">
        <f>IF(申込一覧表!B34="","",申込一覧表!B34)</f>
        <v/>
      </c>
      <c r="AV34" s="147"/>
    </row>
    <row r="35" spans="1:48" ht="17.25" customHeight="1" thickBot="1">
      <c r="A35" s="236"/>
      <c r="B35" s="150" t="s">
        <v>276</v>
      </c>
      <c r="C35" s="241"/>
      <c r="D35" s="242"/>
      <c r="E35" s="241"/>
      <c r="F35" s="242"/>
      <c r="G35" s="241"/>
      <c r="H35" s="242"/>
      <c r="I35" s="241"/>
      <c r="J35" s="242"/>
      <c r="K35" s="241"/>
      <c r="L35" s="242"/>
      <c r="M35" s="236"/>
      <c r="N35" s="150" t="s">
        <v>276</v>
      </c>
      <c r="O35" s="241"/>
      <c r="P35" s="242"/>
      <c r="Q35" s="241"/>
      <c r="R35" s="242"/>
      <c r="S35" s="241"/>
      <c r="T35" s="242"/>
      <c r="U35" s="241"/>
      <c r="V35" s="242"/>
      <c r="W35" s="241"/>
      <c r="X35" s="242"/>
      <c r="Y35" s="236"/>
      <c r="Z35" s="150" t="s">
        <v>276</v>
      </c>
      <c r="AA35" s="241"/>
      <c r="AB35" s="242"/>
      <c r="AC35" s="241"/>
      <c r="AD35" s="242"/>
      <c r="AE35" s="241"/>
      <c r="AF35" s="242"/>
      <c r="AG35" s="241"/>
      <c r="AH35" s="242"/>
      <c r="AI35" s="241"/>
      <c r="AJ35" s="242"/>
      <c r="AL35" s="137">
        <v>30</v>
      </c>
      <c r="AM35" s="137" t="str">
        <f>IF(申込一覧表!AA35="","",申込一覧表!AA35)</f>
        <v/>
      </c>
      <c r="AN35" s="146" t="str">
        <f>IF(申込一覧表!B35="","",申込一覧表!B35)</f>
        <v/>
      </c>
      <c r="AV35" s="147"/>
    </row>
    <row r="36" spans="1:48" ht="17.25" customHeight="1">
      <c r="A36" s="234" t="s">
        <v>308</v>
      </c>
      <c r="B36" s="148" t="s">
        <v>273</v>
      </c>
      <c r="C36" s="237"/>
      <c r="D36" s="238"/>
      <c r="E36" s="237"/>
      <c r="F36" s="238"/>
      <c r="G36" s="237"/>
      <c r="H36" s="238"/>
      <c r="I36" s="237"/>
      <c r="J36" s="238"/>
      <c r="K36" s="237"/>
      <c r="L36" s="238"/>
      <c r="M36" s="234" t="s">
        <v>308</v>
      </c>
      <c r="N36" s="148" t="s">
        <v>273</v>
      </c>
      <c r="O36" s="237"/>
      <c r="P36" s="238"/>
      <c r="Q36" s="237"/>
      <c r="R36" s="238"/>
      <c r="S36" s="237"/>
      <c r="T36" s="238"/>
      <c r="U36" s="237"/>
      <c r="V36" s="238"/>
      <c r="W36" s="237"/>
      <c r="X36" s="238"/>
      <c r="Y36" s="234" t="s">
        <v>308</v>
      </c>
      <c r="Z36" s="148" t="s">
        <v>273</v>
      </c>
      <c r="AA36" s="237"/>
      <c r="AB36" s="238"/>
      <c r="AC36" s="237"/>
      <c r="AD36" s="238"/>
      <c r="AE36" s="237"/>
      <c r="AF36" s="238"/>
      <c r="AG36" s="237"/>
      <c r="AH36" s="238"/>
      <c r="AI36" s="237"/>
      <c r="AJ36" s="238"/>
      <c r="AL36" s="137">
        <v>31</v>
      </c>
      <c r="AM36" s="137" t="str">
        <f>IF(申込一覧表!AA36="","",申込一覧表!AA36)</f>
        <v/>
      </c>
      <c r="AN36" s="146" t="str">
        <f>IF(申込一覧表!B36="","",申込一覧表!B36)</f>
        <v/>
      </c>
    </row>
    <row r="37" spans="1:48" ht="17.25" customHeight="1">
      <c r="A37" s="235"/>
      <c r="B37" s="149" t="s">
        <v>274</v>
      </c>
      <c r="C37" s="239"/>
      <c r="D37" s="240"/>
      <c r="E37" s="239"/>
      <c r="F37" s="240"/>
      <c r="G37" s="239"/>
      <c r="H37" s="240"/>
      <c r="I37" s="239"/>
      <c r="J37" s="240"/>
      <c r="K37" s="239"/>
      <c r="L37" s="240"/>
      <c r="M37" s="235"/>
      <c r="N37" s="149" t="s">
        <v>274</v>
      </c>
      <c r="O37" s="239"/>
      <c r="P37" s="240"/>
      <c r="Q37" s="239"/>
      <c r="R37" s="240"/>
      <c r="S37" s="239"/>
      <c r="T37" s="240"/>
      <c r="U37" s="239"/>
      <c r="V37" s="240"/>
      <c r="W37" s="239"/>
      <c r="X37" s="240"/>
      <c r="Y37" s="235"/>
      <c r="Z37" s="149" t="s">
        <v>274</v>
      </c>
      <c r="AA37" s="239"/>
      <c r="AB37" s="240"/>
      <c r="AC37" s="239"/>
      <c r="AD37" s="240"/>
      <c r="AE37" s="239"/>
      <c r="AF37" s="240"/>
      <c r="AG37" s="239"/>
      <c r="AH37" s="240"/>
      <c r="AI37" s="239"/>
      <c r="AJ37" s="240"/>
      <c r="AL37" s="137">
        <v>32</v>
      </c>
      <c r="AM37" s="137" t="str">
        <f>IF(申込一覧表!AA37="","",申込一覧表!AA37)</f>
        <v/>
      </c>
      <c r="AN37" s="146" t="str">
        <f>IF(申込一覧表!B37="","",申込一覧表!B37)</f>
        <v/>
      </c>
    </row>
    <row r="38" spans="1:48" ht="17.25" customHeight="1">
      <c r="A38" s="235"/>
      <c r="B38" s="149" t="s">
        <v>275</v>
      </c>
      <c r="C38" s="239"/>
      <c r="D38" s="240"/>
      <c r="E38" s="239"/>
      <c r="F38" s="240"/>
      <c r="G38" s="239"/>
      <c r="H38" s="240"/>
      <c r="I38" s="239"/>
      <c r="J38" s="240"/>
      <c r="K38" s="239"/>
      <c r="L38" s="240"/>
      <c r="M38" s="235"/>
      <c r="N38" s="149" t="s">
        <v>275</v>
      </c>
      <c r="O38" s="239"/>
      <c r="P38" s="240"/>
      <c r="Q38" s="239"/>
      <c r="R38" s="240"/>
      <c r="S38" s="239"/>
      <c r="T38" s="240"/>
      <c r="U38" s="239"/>
      <c r="V38" s="240"/>
      <c r="W38" s="239"/>
      <c r="X38" s="240"/>
      <c r="Y38" s="235"/>
      <c r="Z38" s="149" t="s">
        <v>275</v>
      </c>
      <c r="AA38" s="239"/>
      <c r="AB38" s="240"/>
      <c r="AC38" s="239"/>
      <c r="AD38" s="240"/>
      <c r="AE38" s="239"/>
      <c r="AF38" s="240"/>
      <c r="AG38" s="239"/>
      <c r="AH38" s="240"/>
      <c r="AI38" s="239"/>
      <c r="AJ38" s="240"/>
      <c r="AL38" s="137">
        <v>33</v>
      </c>
      <c r="AM38" s="137" t="str">
        <f>IF(申込一覧表!AA38="","",申込一覧表!AA38)</f>
        <v/>
      </c>
      <c r="AN38" s="146" t="str">
        <f>IF(申込一覧表!B38="","",申込一覧表!B38)</f>
        <v/>
      </c>
      <c r="AV38" s="147"/>
    </row>
    <row r="39" spans="1:48" ht="17.25" customHeight="1" thickBot="1">
      <c r="A39" s="236"/>
      <c r="B39" s="150" t="s">
        <v>276</v>
      </c>
      <c r="C39" s="241"/>
      <c r="D39" s="242"/>
      <c r="E39" s="241"/>
      <c r="F39" s="242"/>
      <c r="G39" s="241"/>
      <c r="H39" s="242"/>
      <c r="I39" s="241"/>
      <c r="J39" s="242"/>
      <c r="K39" s="241"/>
      <c r="L39" s="242"/>
      <c r="M39" s="236"/>
      <c r="N39" s="150" t="s">
        <v>276</v>
      </c>
      <c r="O39" s="241"/>
      <c r="P39" s="242"/>
      <c r="Q39" s="241"/>
      <c r="R39" s="242"/>
      <c r="S39" s="241"/>
      <c r="T39" s="242"/>
      <c r="U39" s="241"/>
      <c r="V39" s="242"/>
      <c r="W39" s="241"/>
      <c r="X39" s="242"/>
      <c r="Y39" s="236"/>
      <c r="Z39" s="150" t="s">
        <v>276</v>
      </c>
      <c r="AA39" s="241"/>
      <c r="AB39" s="242"/>
      <c r="AC39" s="241"/>
      <c r="AD39" s="242"/>
      <c r="AE39" s="241"/>
      <c r="AF39" s="242"/>
      <c r="AG39" s="241"/>
      <c r="AH39" s="242"/>
      <c r="AI39" s="241"/>
      <c r="AJ39" s="242"/>
      <c r="AL39" s="137">
        <v>34</v>
      </c>
      <c r="AM39" s="137" t="str">
        <f>IF(申込一覧表!AA39="","",申込一覧表!AA39)</f>
        <v/>
      </c>
      <c r="AN39" s="146" t="str">
        <f>IF(申込一覧表!B39="","",申込一覧表!B39)</f>
        <v/>
      </c>
      <c r="AV39" s="147"/>
    </row>
    <row r="40" spans="1:48" ht="17.25" customHeight="1">
      <c r="A40" s="234" t="s">
        <v>307</v>
      </c>
      <c r="B40" s="148" t="s">
        <v>273</v>
      </c>
      <c r="C40" s="237"/>
      <c r="D40" s="238"/>
      <c r="E40" s="237"/>
      <c r="F40" s="238"/>
      <c r="G40" s="237"/>
      <c r="H40" s="238"/>
      <c r="I40" s="237"/>
      <c r="J40" s="238"/>
      <c r="K40" s="237"/>
      <c r="L40" s="238"/>
      <c r="M40" s="234" t="s">
        <v>307</v>
      </c>
      <c r="N40" s="148" t="s">
        <v>273</v>
      </c>
      <c r="O40" s="237"/>
      <c r="P40" s="238"/>
      <c r="Q40" s="237"/>
      <c r="R40" s="238"/>
      <c r="S40" s="237"/>
      <c r="T40" s="238"/>
      <c r="U40" s="237"/>
      <c r="V40" s="238"/>
      <c r="W40" s="237"/>
      <c r="X40" s="238"/>
      <c r="Y40" s="234" t="s">
        <v>307</v>
      </c>
      <c r="Z40" s="148" t="s">
        <v>273</v>
      </c>
      <c r="AA40" s="237"/>
      <c r="AB40" s="238"/>
      <c r="AC40" s="237"/>
      <c r="AD40" s="238"/>
      <c r="AE40" s="237"/>
      <c r="AF40" s="238"/>
      <c r="AG40" s="237"/>
      <c r="AH40" s="238"/>
      <c r="AI40" s="237"/>
      <c r="AJ40" s="238"/>
      <c r="AL40" s="137">
        <v>35</v>
      </c>
      <c r="AM40" s="137" t="str">
        <f>IF(申込一覧表!AA40="","",申込一覧表!AA40)</f>
        <v/>
      </c>
      <c r="AN40" s="146" t="str">
        <f>IF(申込一覧表!B40="","",申込一覧表!B40)</f>
        <v/>
      </c>
    </row>
    <row r="41" spans="1:48" ht="17.25" customHeight="1">
      <c r="A41" s="235"/>
      <c r="B41" s="149" t="s">
        <v>274</v>
      </c>
      <c r="C41" s="239"/>
      <c r="D41" s="240"/>
      <c r="E41" s="239"/>
      <c r="F41" s="240"/>
      <c r="G41" s="239"/>
      <c r="H41" s="240"/>
      <c r="I41" s="239"/>
      <c r="J41" s="240"/>
      <c r="K41" s="239"/>
      <c r="L41" s="240"/>
      <c r="M41" s="235"/>
      <c r="N41" s="149" t="s">
        <v>274</v>
      </c>
      <c r="O41" s="239"/>
      <c r="P41" s="240"/>
      <c r="Q41" s="239"/>
      <c r="R41" s="240"/>
      <c r="S41" s="239"/>
      <c r="T41" s="240"/>
      <c r="U41" s="239"/>
      <c r="V41" s="240"/>
      <c r="W41" s="239"/>
      <c r="X41" s="240"/>
      <c r="Y41" s="235"/>
      <c r="Z41" s="149" t="s">
        <v>274</v>
      </c>
      <c r="AA41" s="239"/>
      <c r="AB41" s="240"/>
      <c r="AC41" s="239"/>
      <c r="AD41" s="240"/>
      <c r="AE41" s="239"/>
      <c r="AF41" s="240"/>
      <c r="AG41" s="239"/>
      <c r="AH41" s="240"/>
      <c r="AI41" s="239"/>
      <c r="AJ41" s="240"/>
      <c r="AL41" s="137">
        <v>36</v>
      </c>
      <c r="AM41" s="137" t="str">
        <f>IF(申込一覧表!AA41="","",申込一覧表!AA41)</f>
        <v/>
      </c>
      <c r="AN41" s="146" t="str">
        <f>IF(申込一覧表!B41="","",申込一覧表!B41)</f>
        <v/>
      </c>
    </row>
    <row r="42" spans="1:48" ht="17.25" customHeight="1">
      <c r="A42" s="235"/>
      <c r="B42" s="149" t="s">
        <v>275</v>
      </c>
      <c r="C42" s="239"/>
      <c r="D42" s="240"/>
      <c r="E42" s="239"/>
      <c r="F42" s="240"/>
      <c r="G42" s="239"/>
      <c r="H42" s="240"/>
      <c r="I42" s="239"/>
      <c r="J42" s="240"/>
      <c r="K42" s="239"/>
      <c r="L42" s="240"/>
      <c r="M42" s="235"/>
      <c r="N42" s="149" t="s">
        <v>275</v>
      </c>
      <c r="O42" s="239"/>
      <c r="P42" s="240"/>
      <c r="Q42" s="239"/>
      <c r="R42" s="240"/>
      <c r="S42" s="239"/>
      <c r="T42" s="240"/>
      <c r="U42" s="239"/>
      <c r="V42" s="240"/>
      <c r="W42" s="239"/>
      <c r="X42" s="240"/>
      <c r="Y42" s="235"/>
      <c r="Z42" s="149" t="s">
        <v>275</v>
      </c>
      <c r="AA42" s="239"/>
      <c r="AB42" s="240"/>
      <c r="AC42" s="239"/>
      <c r="AD42" s="240"/>
      <c r="AE42" s="239"/>
      <c r="AF42" s="240"/>
      <c r="AG42" s="239"/>
      <c r="AH42" s="240"/>
      <c r="AI42" s="239"/>
      <c r="AJ42" s="240"/>
      <c r="AL42" s="137">
        <v>37</v>
      </c>
      <c r="AM42" s="137" t="str">
        <f>IF(申込一覧表!AA42="","",申込一覧表!AA42)</f>
        <v/>
      </c>
      <c r="AN42" s="146" t="str">
        <f>IF(申込一覧表!B42="","",申込一覧表!B42)</f>
        <v/>
      </c>
    </row>
    <row r="43" spans="1:48" ht="17.25" customHeight="1" thickBot="1">
      <c r="A43" s="236"/>
      <c r="B43" s="150" t="s">
        <v>276</v>
      </c>
      <c r="C43" s="241"/>
      <c r="D43" s="242"/>
      <c r="E43" s="241"/>
      <c r="F43" s="242"/>
      <c r="G43" s="241"/>
      <c r="H43" s="242"/>
      <c r="I43" s="241"/>
      <c r="J43" s="242"/>
      <c r="K43" s="241"/>
      <c r="L43" s="242"/>
      <c r="M43" s="236"/>
      <c r="N43" s="150" t="s">
        <v>276</v>
      </c>
      <c r="O43" s="241"/>
      <c r="P43" s="242"/>
      <c r="Q43" s="241"/>
      <c r="R43" s="242"/>
      <c r="S43" s="241"/>
      <c r="T43" s="242"/>
      <c r="U43" s="241"/>
      <c r="V43" s="242"/>
      <c r="W43" s="241"/>
      <c r="X43" s="242"/>
      <c r="Y43" s="236"/>
      <c r="Z43" s="150" t="s">
        <v>276</v>
      </c>
      <c r="AA43" s="241"/>
      <c r="AB43" s="242"/>
      <c r="AC43" s="241"/>
      <c r="AD43" s="242"/>
      <c r="AE43" s="241"/>
      <c r="AF43" s="242"/>
      <c r="AG43" s="241"/>
      <c r="AH43" s="242"/>
      <c r="AI43" s="241"/>
      <c r="AJ43" s="242"/>
      <c r="AL43" s="137">
        <v>38</v>
      </c>
      <c r="AM43" s="137" t="str">
        <f>IF(申込一覧表!AA43="","",申込一覧表!AA43)</f>
        <v/>
      </c>
      <c r="AN43" s="146" t="str">
        <f>IF(申込一覧表!B43="","",申込一覧表!B43)</f>
        <v/>
      </c>
    </row>
    <row r="44" spans="1:48" ht="17.25" customHeight="1">
      <c r="A44" s="234" t="s">
        <v>306</v>
      </c>
      <c r="B44" s="148" t="s">
        <v>273</v>
      </c>
      <c r="C44" s="245"/>
      <c r="D44" s="246"/>
      <c r="E44" s="245"/>
      <c r="F44" s="246"/>
      <c r="G44" s="245"/>
      <c r="H44" s="246"/>
      <c r="I44" s="245"/>
      <c r="J44" s="246"/>
      <c r="K44" s="245"/>
      <c r="L44" s="246"/>
      <c r="M44" s="234" t="s">
        <v>306</v>
      </c>
      <c r="N44" s="148" t="s">
        <v>273</v>
      </c>
      <c r="O44" s="245"/>
      <c r="P44" s="246"/>
      <c r="Q44" s="245"/>
      <c r="R44" s="246"/>
      <c r="S44" s="245"/>
      <c r="T44" s="246"/>
      <c r="U44" s="245"/>
      <c r="V44" s="246"/>
      <c r="W44" s="245"/>
      <c r="X44" s="246"/>
      <c r="Y44" s="234" t="s">
        <v>306</v>
      </c>
      <c r="Z44" s="148" t="s">
        <v>273</v>
      </c>
      <c r="AA44" s="245"/>
      <c r="AB44" s="246"/>
      <c r="AC44" s="245"/>
      <c r="AD44" s="246"/>
      <c r="AE44" s="245"/>
      <c r="AF44" s="246"/>
      <c r="AG44" s="245"/>
      <c r="AH44" s="246"/>
      <c r="AI44" s="245"/>
      <c r="AJ44" s="246"/>
      <c r="AL44" s="137">
        <v>39</v>
      </c>
      <c r="AM44" s="137" t="str">
        <f>IF(申込一覧表!AA44="","",申込一覧表!AA44)</f>
        <v/>
      </c>
      <c r="AN44" s="146" t="str">
        <f>IF(申込一覧表!B44="","",申込一覧表!B44)</f>
        <v/>
      </c>
    </row>
    <row r="45" spans="1:48" ht="17.25" customHeight="1">
      <c r="A45" s="235"/>
      <c r="B45" s="149" t="s">
        <v>274</v>
      </c>
      <c r="C45" s="239"/>
      <c r="D45" s="240"/>
      <c r="E45" s="239"/>
      <c r="F45" s="240"/>
      <c r="G45" s="239"/>
      <c r="H45" s="240"/>
      <c r="I45" s="239"/>
      <c r="J45" s="240"/>
      <c r="K45" s="239"/>
      <c r="L45" s="240"/>
      <c r="M45" s="235"/>
      <c r="N45" s="149" t="s">
        <v>274</v>
      </c>
      <c r="O45" s="239"/>
      <c r="P45" s="240"/>
      <c r="Q45" s="239"/>
      <c r="R45" s="240"/>
      <c r="S45" s="239"/>
      <c r="T45" s="240"/>
      <c r="U45" s="239"/>
      <c r="V45" s="240"/>
      <c r="W45" s="239"/>
      <c r="X45" s="240"/>
      <c r="Y45" s="235"/>
      <c r="Z45" s="149" t="s">
        <v>274</v>
      </c>
      <c r="AA45" s="239"/>
      <c r="AB45" s="240"/>
      <c r="AC45" s="239"/>
      <c r="AD45" s="240"/>
      <c r="AE45" s="239"/>
      <c r="AF45" s="240"/>
      <c r="AG45" s="239"/>
      <c r="AH45" s="240"/>
      <c r="AI45" s="239"/>
      <c r="AJ45" s="240"/>
      <c r="AL45" s="137">
        <v>40</v>
      </c>
      <c r="AM45" s="137" t="str">
        <f>IF(申込一覧表!AA45="","",申込一覧表!AA45)</f>
        <v/>
      </c>
      <c r="AN45" s="146" t="str">
        <f>IF(申込一覧表!B45="","",申込一覧表!B45)</f>
        <v/>
      </c>
    </row>
    <row r="46" spans="1:48" ht="17.25" customHeight="1">
      <c r="A46" s="235"/>
      <c r="B46" s="149" t="s">
        <v>275</v>
      </c>
      <c r="C46" s="239"/>
      <c r="D46" s="240"/>
      <c r="E46" s="239"/>
      <c r="F46" s="240"/>
      <c r="G46" s="239"/>
      <c r="H46" s="240"/>
      <c r="I46" s="239"/>
      <c r="J46" s="240"/>
      <c r="K46" s="239"/>
      <c r="L46" s="240"/>
      <c r="M46" s="235"/>
      <c r="N46" s="149" t="s">
        <v>275</v>
      </c>
      <c r="O46" s="239"/>
      <c r="P46" s="240"/>
      <c r="Q46" s="239"/>
      <c r="R46" s="240"/>
      <c r="S46" s="239"/>
      <c r="T46" s="240"/>
      <c r="U46" s="239"/>
      <c r="V46" s="240"/>
      <c r="W46" s="239"/>
      <c r="X46" s="240"/>
      <c r="Y46" s="235"/>
      <c r="Z46" s="149" t="s">
        <v>275</v>
      </c>
      <c r="AA46" s="239"/>
      <c r="AB46" s="240"/>
      <c r="AC46" s="239"/>
      <c r="AD46" s="240"/>
      <c r="AE46" s="239"/>
      <c r="AF46" s="240"/>
      <c r="AG46" s="239"/>
      <c r="AH46" s="240"/>
      <c r="AI46" s="239"/>
      <c r="AJ46" s="240"/>
      <c r="AL46" s="137">
        <v>41</v>
      </c>
      <c r="AM46" s="137" t="str">
        <f>IF(申込一覧表!AA46="","",申込一覧表!AA46)</f>
        <v/>
      </c>
      <c r="AN46" s="146" t="str">
        <f>IF(申込一覧表!B46="","",申込一覧表!B46)</f>
        <v/>
      </c>
    </row>
    <row r="47" spans="1:48" ht="17.25" customHeight="1" thickBot="1">
      <c r="A47" s="236"/>
      <c r="B47" s="150" t="s">
        <v>276</v>
      </c>
      <c r="C47" s="247"/>
      <c r="D47" s="248"/>
      <c r="E47" s="247"/>
      <c r="F47" s="248"/>
      <c r="G47" s="247"/>
      <c r="H47" s="248"/>
      <c r="I47" s="247"/>
      <c r="J47" s="248"/>
      <c r="K47" s="247"/>
      <c r="L47" s="248"/>
      <c r="M47" s="236"/>
      <c r="N47" s="150" t="s">
        <v>276</v>
      </c>
      <c r="O47" s="247"/>
      <c r="P47" s="248"/>
      <c r="Q47" s="247"/>
      <c r="R47" s="248"/>
      <c r="S47" s="247"/>
      <c r="T47" s="248"/>
      <c r="U47" s="247"/>
      <c r="V47" s="248"/>
      <c r="W47" s="247"/>
      <c r="X47" s="248"/>
      <c r="Y47" s="236"/>
      <c r="Z47" s="150" t="s">
        <v>276</v>
      </c>
      <c r="AA47" s="247"/>
      <c r="AB47" s="248"/>
      <c r="AC47" s="247"/>
      <c r="AD47" s="248"/>
      <c r="AE47" s="247"/>
      <c r="AF47" s="248"/>
      <c r="AG47" s="247"/>
      <c r="AH47" s="248"/>
      <c r="AI47" s="247"/>
      <c r="AJ47" s="248"/>
      <c r="AL47" s="137">
        <v>42</v>
      </c>
      <c r="AM47" s="137" t="str">
        <f>IF(申込一覧表!AA47="","",申込一覧表!AA47)</f>
        <v/>
      </c>
      <c r="AN47" s="146" t="str">
        <f>IF(申込一覧表!B47="","",申込一覧表!B47)</f>
        <v/>
      </c>
    </row>
    <row r="48" spans="1:48" ht="15.75" customHeight="1">
      <c r="A48" s="234" t="s">
        <v>303</v>
      </c>
      <c r="B48" s="148" t="s">
        <v>273</v>
      </c>
      <c r="C48" s="245"/>
      <c r="D48" s="246"/>
      <c r="E48" s="245"/>
      <c r="F48" s="246"/>
      <c r="G48" s="245"/>
      <c r="H48" s="246"/>
      <c r="I48" s="245"/>
      <c r="J48" s="246"/>
      <c r="K48" s="245"/>
      <c r="L48" s="246"/>
      <c r="M48" s="234" t="s">
        <v>303</v>
      </c>
      <c r="N48" s="148" t="s">
        <v>273</v>
      </c>
      <c r="O48" s="245"/>
      <c r="P48" s="246"/>
      <c r="Q48" s="245"/>
      <c r="R48" s="246"/>
      <c r="S48" s="245"/>
      <c r="T48" s="246"/>
      <c r="U48" s="245"/>
      <c r="V48" s="246"/>
      <c r="W48" s="245"/>
      <c r="X48" s="246"/>
      <c r="Y48" s="234" t="s">
        <v>303</v>
      </c>
      <c r="Z48" s="148" t="s">
        <v>273</v>
      </c>
      <c r="AA48" s="245"/>
      <c r="AB48" s="246"/>
      <c r="AC48" s="245"/>
      <c r="AD48" s="246"/>
      <c r="AE48" s="245"/>
      <c r="AF48" s="246"/>
      <c r="AG48" s="245"/>
      <c r="AH48" s="246"/>
      <c r="AI48" s="245"/>
      <c r="AJ48" s="246"/>
      <c r="AL48" s="137">
        <v>43</v>
      </c>
      <c r="AM48" s="137" t="str">
        <f>IF(申込一覧表!AA48="","",申込一覧表!AA48)</f>
        <v/>
      </c>
      <c r="AN48" s="146" t="str">
        <f>IF(申込一覧表!B48="","",申込一覧表!B48)</f>
        <v/>
      </c>
    </row>
    <row r="49" spans="1:40" ht="15.75" customHeight="1">
      <c r="A49" s="235"/>
      <c r="B49" s="149" t="s">
        <v>274</v>
      </c>
      <c r="C49" s="239"/>
      <c r="D49" s="240"/>
      <c r="E49" s="239"/>
      <c r="F49" s="240"/>
      <c r="G49" s="239"/>
      <c r="H49" s="240"/>
      <c r="I49" s="239"/>
      <c r="J49" s="240"/>
      <c r="K49" s="239"/>
      <c r="L49" s="240"/>
      <c r="M49" s="235"/>
      <c r="N49" s="149" t="s">
        <v>274</v>
      </c>
      <c r="O49" s="239"/>
      <c r="P49" s="240"/>
      <c r="Q49" s="239"/>
      <c r="R49" s="240"/>
      <c r="S49" s="239"/>
      <c r="T49" s="240"/>
      <c r="U49" s="239"/>
      <c r="V49" s="240"/>
      <c r="W49" s="239"/>
      <c r="X49" s="240"/>
      <c r="Y49" s="235"/>
      <c r="Z49" s="149" t="s">
        <v>274</v>
      </c>
      <c r="AA49" s="239"/>
      <c r="AB49" s="240"/>
      <c r="AC49" s="239"/>
      <c r="AD49" s="240"/>
      <c r="AE49" s="239"/>
      <c r="AF49" s="240"/>
      <c r="AG49" s="239"/>
      <c r="AH49" s="240"/>
      <c r="AI49" s="239"/>
      <c r="AJ49" s="240"/>
      <c r="AL49" s="137">
        <v>44</v>
      </c>
      <c r="AM49" s="137" t="str">
        <f>IF(申込一覧表!AA49="","",申込一覧表!AA49)</f>
        <v/>
      </c>
      <c r="AN49" s="146" t="str">
        <f>IF(申込一覧表!B49="","",申込一覧表!B49)</f>
        <v/>
      </c>
    </row>
    <row r="50" spans="1:40" ht="15.75" customHeight="1">
      <c r="A50" s="235"/>
      <c r="B50" s="149" t="s">
        <v>275</v>
      </c>
      <c r="C50" s="239"/>
      <c r="D50" s="240"/>
      <c r="E50" s="239"/>
      <c r="F50" s="240"/>
      <c r="G50" s="239"/>
      <c r="H50" s="240"/>
      <c r="I50" s="239"/>
      <c r="J50" s="240"/>
      <c r="K50" s="239"/>
      <c r="L50" s="240"/>
      <c r="M50" s="235"/>
      <c r="N50" s="149" t="s">
        <v>275</v>
      </c>
      <c r="O50" s="239"/>
      <c r="P50" s="240"/>
      <c r="Q50" s="239"/>
      <c r="R50" s="240"/>
      <c r="S50" s="239"/>
      <c r="T50" s="240"/>
      <c r="U50" s="239"/>
      <c r="V50" s="240"/>
      <c r="W50" s="239"/>
      <c r="X50" s="240"/>
      <c r="Y50" s="235"/>
      <c r="Z50" s="149" t="s">
        <v>275</v>
      </c>
      <c r="AA50" s="239"/>
      <c r="AB50" s="240"/>
      <c r="AC50" s="239"/>
      <c r="AD50" s="240"/>
      <c r="AE50" s="239"/>
      <c r="AF50" s="240"/>
      <c r="AG50" s="239"/>
      <c r="AH50" s="240"/>
      <c r="AI50" s="239"/>
      <c r="AJ50" s="240"/>
      <c r="AL50" s="137">
        <v>45</v>
      </c>
      <c r="AM50" s="137" t="str">
        <f>IF(申込一覧表!AA50="","",申込一覧表!AA50)</f>
        <v/>
      </c>
      <c r="AN50" s="146" t="str">
        <f>IF(申込一覧表!B50="","",申込一覧表!B50)</f>
        <v/>
      </c>
    </row>
    <row r="51" spans="1:40" ht="15.75" customHeight="1" thickBot="1">
      <c r="A51" s="236"/>
      <c r="B51" s="150" t="s">
        <v>276</v>
      </c>
      <c r="C51" s="247"/>
      <c r="D51" s="248"/>
      <c r="E51" s="247"/>
      <c r="F51" s="248"/>
      <c r="G51" s="247"/>
      <c r="H51" s="248"/>
      <c r="I51" s="247"/>
      <c r="J51" s="248"/>
      <c r="K51" s="247"/>
      <c r="L51" s="248"/>
      <c r="M51" s="236"/>
      <c r="N51" s="150" t="s">
        <v>276</v>
      </c>
      <c r="O51" s="247"/>
      <c r="P51" s="248"/>
      <c r="Q51" s="247"/>
      <c r="R51" s="248"/>
      <c r="S51" s="247"/>
      <c r="T51" s="248"/>
      <c r="U51" s="247"/>
      <c r="V51" s="248"/>
      <c r="W51" s="247"/>
      <c r="X51" s="248"/>
      <c r="Y51" s="236"/>
      <c r="Z51" s="150" t="s">
        <v>276</v>
      </c>
      <c r="AA51" s="247"/>
      <c r="AB51" s="248"/>
      <c r="AC51" s="247"/>
      <c r="AD51" s="248"/>
      <c r="AE51" s="247"/>
      <c r="AF51" s="248"/>
      <c r="AG51" s="247"/>
      <c r="AH51" s="248"/>
      <c r="AI51" s="247"/>
      <c r="AJ51" s="248"/>
      <c r="AL51" s="137">
        <v>46</v>
      </c>
      <c r="AM51" s="137" t="str">
        <f>IF(申込一覧表!AA51="","",申込一覧表!AA51)</f>
        <v/>
      </c>
      <c r="AN51" s="146" t="str">
        <f>IF(申込一覧表!B51="","",申込一覧表!B51)</f>
        <v/>
      </c>
    </row>
    <row r="52" spans="1:40" ht="15.75" customHeight="1">
      <c r="A52" s="234" t="s">
        <v>302</v>
      </c>
      <c r="B52" s="148" t="s">
        <v>273</v>
      </c>
      <c r="C52" s="245"/>
      <c r="D52" s="246"/>
      <c r="E52" s="245"/>
      <c r="F52" s="246"/>
      <c r="G52" s="245"/>
      <c r="H52" s="246"/>
      <c r="I52" s="245"/>
      <c r="J52" s="246"/>
      <c r="K52" s="245"/>
      <c r="L52" s="246"/>
      <c r="M52" s="234" t="s">
        <v>302</v>
      </c>
      <c r="N52" s="148" t="s">
        <v>273</v>
      </c>
      <c r="O52" s="245"/>
      <c r="P52" s="246"/>
      <c r="Q52" s="245"/>
      <c r="R52" s="246"/>
      <c r="S52" s="245"/>
      <c r="T52" s="246"/>
      <c r="U52" s="245"/>
      <c r="V52" s="246"/>
      <c r="W52" s="245"/>
      <c r="X52" s="246"/>
      <c r="Y52" s="234" t="s">
        <v>302</v>
      </c>
      <c r="Z52" s="148" t="s">
        <v>273</v>
      </c>
      <c r="AA52" s="245"/>
      <c r="AB52" s="246"/>
      <c r="AC52" s="245"/>
      <c r="AD52" s="246"/>
      <c r="AE52" s="245"/>
      <c r="AF52" s="246"/>
      <c r="AG52" s="245"/>
      <c r="AH52" s="246"/>
      <c r="AI52" s="245"/>
      <c r="AJ52" s="246"/>
      <c r="AL52" s="137">
        <v>47</v>
      </c>
      <c r="AM52" s="137" t="str">
        <f>IF(申込一覧表!AA52="","",申込一覧表!AA52)</f>
        <v/>
      </c>
      <c r="AN52" s="146" t="str">
        <f>IF(申込一覧表!B52="","",申込一覧表!B52)</f>
        <v/>
      </c>
    </row>
    <row r="53" spans="1:40" ht="15.75" customHeight="1">
      <c r="A53" s="235"/>
      <c r="B53" s="149" t="s">
        <v>274</v>
      </c>
      <c r="C53" s="239"/>
      <c r="D53" s="240"/>
      <c r="E53" s="239"/>
      <c r="F53" s="240"/>
      <c r="G53" s="239"/>
      <c r="H53" s="240"/>
      <c r="I53" s="239"/>
      <c r="J53" s="240"/>
      <c r="K53" s="239"/>
      <c r="L53" s="240"/>
      <c r="M53" s="235"/>
      <c r="N53" s="149" t="s">
        <v>274</v>
      </c>
      <c r="O53" s="239"/>
      <c r="P53" s="240"/>
      <c r="Q53" s="239"/>
      <c r="R53" s="240"/>
      <c r="S53" s="239"/>
      <c r="T53" s="240"/>
      <c r="U53" s="239"/>
      <c r="V53" s="240"/>
      <c r="W53" s="239"/>
      <c r="X53" s="240"/>
      <c r="Y53" s="235"/>
      <c r="Z53" s="149" t="s">
        <v>274</v>
      </c>
      <c r="AA53" s="239"/>
      <c r="AB53" s="240"/>
      <c r="AC53" s="239"/>
      <c r="AD53" s="240"/>
      <c r="AE53" s="239"/>
      <c r="AF53" s="240"/>
      <c r="AG53" s="239"/>
      <c r="AH53" s="240"/>
      <c r="AI53" s="239"/>
      <c r="AJ53" s="240"/>
      <c r="AL53" s="137">
        <v>48</v>
      </c>
      <c r="AM53" s="137" t="str">
        <f>IF(申込一覧表!AA53="","",申込一覧表!AA53)</f>
        <v/>
      </c>
      <c r="AN53" s="146" t="str">
        <f>IF(申込一覧表!B53="","",申込一覧表!B53)</f>
        <v/>
      </c>
    </row>
    <row r="54" spans="1:40" ht="15.75" customHeight="1">
      <c r="A54" s="235"/>
      <c r="B54" s="149" t="s">
        <v>275</v>
      </c>
      <c r="C54" s="239"/>
      <c r="D54" s="240"/>
      <c r="E54" s="239"/>
      <c r="F54" s="240"/>
      <c r="G54" s="239"/>
      <c r="H54" s="240"/>
      <c r="I54" s="239"/>
      <c r="J54" s="240"/>
      <c r="K54" s="239"/>
      <c r="L54" s="240"/>
      <c r="M54" s="235"/>
      <c r="N54" s="149" t="s">
        <v>275</v>
      </c>
      <c r="O54" s="239"/>
      <c r="P54" s="240"/>
      <c r="Q54" s="239"/>
      <c r="R54" s="240"/>
      <c r="S54" s="239"/>
      <c r="T54" s="240"/>
      <c r="U54" s="239"/>
      <c r="V54" s="240"/>
      <c r="W54" s="239"/>
      <c r="X54" s="240"/>
      <c r="Y54" s="235"/>
      <c r="Z54" s="149" t="s">
        <v>275</v>
      </c>
      <c r="AA54" s="239"/>
      <c r="AB54" s="240"/>
      <c r="AC54" s="239"/>
      <c r="AD54" s="240"/>
      <c r="AE54" s="239"/>
      <c r="AF54" s="240"/>
      <c r="AG54" s="239"/>
      <c r="AH54" s="240"/>
      <c r="AI54" s="239"/>
      <c r="AJ54" s="240"/>
      <c r="AL54" s="137">
        <v>49</v>
      </c>
      <c r="AM54" s="137" t="str">
        <f>IF(申込一覧表!AA54="","",申込一覧表!AA54)</f>
        <v/>
      </c>
      <c r="AN54" s="146" t="str">
        <f>IF(申込一覧表!B54="","",申込一覧表!B54)</f>
        <v/>
      </c>
    </row>
    <row r="55" spans="1:40" ht="15.75" customHeight="1" thickBot="1">
      <c r="A55" s="236"/>
      <c r="B55" s="150" t="s">
        <v>276</v>
      </c>
      <c r="C55" s="247"/>
      <c r="D55" s="248"/>
      <c r="E55" s="247"/>
      <c r="F55" s="248"/>
      <c r="G55" s="247"/>
      <c r="H55" s="248"/>
      <c r="I55" s="247"/>
      <c r="J55" s="248"/>
      <c r="K55" s="247"/>
      <c r="L55" s="248"/>
      <c r="M55" s="236"/>
      <c r="N55" s="150" t="s">
        <v>276</v>
      </c>
      <c r="O55" s="247"/>
      <c r="P55" s="248"/>
      <c r="Q55" s="247"/>
      <c r="R55" s="248"/>
      <c r="S55" s="247"/>
      <c r="T55" s="248"/>
      <c r="U55" s="247"/>
      <c r="V55" s="248"/>
      <c r="W55" s="247"/>
      <c r="X55" s="248"/>
      <c r="Y55" s="236"/>
      <c r="Z55" s="150" t="s">
        <v>276</v>
      </c>
      <c r="AA55" s="247"/>
      <c r="AB55" s="248"/>
      <c r="AC55" s="247"/>
      <c r="AD55" s="248"/>
      <c r="AE55" s="247"/>
      <c r="AF55" s="248"/>
      <c r="AG55" s="247"/>
      <c r="AH55" s="248"/>
      <c r="AI55" s="247"/>
      <c r="AJ55" s="248"/>
      <c r="AL55" s="137">
        <v>50</v>
      </c>
      <c r="AM55" s="137" t="str">
        <f>IF(申込一覧表!AA55="","",申込一覧表!AA55)</f>
        <v/>
      </c>
      <c r="AN55" s="146" t="str">
        <f>IF(申込一覧表!B55="","",申込一覧表!B55)</f>
        <v/>
      </c>
    </row>
    <row r="56" spans="1:40" ht="14.25" customHeight="1">
      <c r="A56" s="234" t="s">
        <v>300</v>
      </c>
      <c r="B56" s="148" t="s">
        <v>273</v>
      </c>
      <c r="C56" s="245"/>
      <c r="D56" s="246"/>
      <c r="E56" s="245"/>
      <c r="F56" s="246"/>
      <c r="G56" s="245"/>
      <c r="H56" s="246"/>
      <c r="I56" s="245"/>
      <c r="J56" s="246"/>
      <c r="K56" s="245"/>
      <c r="L56" s="246"/>
      <c r="M56" s="234" t="s">
        <v>300</v>
      </c>
      <c r="N56" s="148" t="s">
        <v>273</v>
      </c>
      <c r="O56" s="245"/>
      <c r="P56" s="246"/>
      <c r="Q56" s="245"/>
      <c r="R56" s="246"/>
      <c r="S56" s="245"/>
      <c r="T56" s="246"/>
      <c r="U56" s="245"/>
      <c r="V56" s="246"/>
      <c r="W56" s="245"/>
      <c r="X56" s="246"/>
      <c r="Y56" s="234" t="s">
        <v>300</v>
      </c>
      <c r="Z56" s="148" t="s">
        <v>273</v>
      </c>
      <c r="AA56" s="245"/>
      <c r="AB56" s="246"/>
      <c r="AC56" s="245"/>
      <c r="AD56" s="246"/>
      <c r="AE56" s="245"/>
      <c r="AF56" s="246"/>
      <c r="AG56" s="245"/>
      <c r="AH56" s="246"/>
      <c r="AI56" s="245"/>
      <c r="AJ56" s="246"/>
      <c r="AL56" s="137">
        <v>51</v>
      </c>
      <c r="AM56" s="137" t="str">
        <f>IF(申込一覧表!AA56="","",申込一覧表!AA56)</f>
        <v/>
      </c>
      <c r="AN56" s="146" t="str">
        <f>IF(申込一覧表!B56="","",申込一覧表!B56)</f>
        <v/>
      </c>
    </row>
    <row r="57" spans="1:40" ht="14.25" customHeight="1">
      <c r="A57" s="235"/>
      <c r="B57" s="149" t="s">
        <v>274</v>
      </c>
      <c r="C57" s="239"/>
      <c r="D57" s="240"/>
      <c r="E57" s="239"/>
      <c r="F57" s="240"/>
      <c r="G57" s="239"/>
      <c r="H57" s="240"/>
      <c r="I57" s="239"/>
      <c r="J57" s="240"/>
      <c r="K57" s="239"/>
      <c r="L57" s="240"/>
      <c r="M57" s="235"/>
      <c r="N57" s="149" t="s">
        <v>274</v>
      </c>
      <c r="O57" s="239"/>
      <c r="P57" s="240"/>
      <c r="Q57" s="239"/>
      <c r="R57" s="240"/>
      <c r="S57" s="239"/>
      <c r="T57" s="240"/>
      <c r="U57" s="239"/>
      <c r="V57" s="240"/>
      <c r="W57" s="239"/>
      <c r="X57" s="240"/>
      <c r="Y57" s="235"/>
      <c r="Z57" s="149" t="s">
        <v>274</v>
      </c>
      <c r="AA57" s="239"/>
      <c r="AB57" s="240"/>
      <c r="AC57" s="239"/>
      <c r="AD57" s="240"/>
      <c r="AE57" s="239"/>
      <c r="AF57" s="240"/>
      <c r="AG57" s="239"/>
      <c r="AH57" s="240"/>
      <c r="AI57" s="239"/>
      <c r="AJ57" s="240"/>
      <c r="AL57" s="137">
        <v>52</v>
      </c>
      <c r="AM57" s="137" t="str">
        <f>IF(申込一覧表!AA57="","",申込一覧表!AA57)</f>
        <v/>
      </c>
      <c r="AN57" s="146" t="str">
        <f>IF(申込一覧表!B57="","",申込一覧表!B57)</f>
        <v/>
      </c>
    </row>
    <row r="58" spans="1:40" ht="14.25" customHeight="1">
      <c r="A58" s="235"/>
      <c r="B58" s="149" t="s">
        <v>275</v>
      </c>
      <c r="C58" s="239"/>
      <c r="D58" s="240"/>
      <c r="E58" s="239"/>
      <c r="F58" s="240"/>
      <c r="G58" s="239"/>
      <c r="H58" s="240"/>
      <c r="I58" s="239"/>
      <c r="J58" s="240"/>
      <c r="K58" s="239"/>
      <c r="L58" s="240"/>
      <c r="M58" s="235"/>
      <c r="N58" s="149" t="s">
        <v>275</v>
      </c>
      <c r="O58" s="239"/>
      <c r="P58" s="240"/>
      <c r="Q58" s="239"/>
      <c r="R58" s="240"/>
      <c r="S58" s="239"/>
      <c r="T58" s="240"/>
      <c r="U58" s="239"/>
      <c r="V58" s="240"/>
      <c r="W58" s="239"/>
      <c r="X58" s="240"/>
      <c r="Y58" s="235"/>
      <c r="Z58" s="149" t="s">
        <v>275</v>
      </c>
      <c r="AA58" s="239"/>
      <c r="AB58" s="240"/>
      <c r="AC58" s="239"/>
      <c r="AD58" s="240"/>
      <c r="AE58" s="239"/>
      <c r="AF58" s="240"/>
      <c r="AG58" s="239"/>
      <c r="AH58" s="240"/>
      <c r="AI58" s="239"/>
      <c r="AJ58" s="240"/>
      <c r="AL58" s="137">
        <v>53</v>
      </c>
      <c r="AM58" s="137" t="str">
        <f>IF(申込一覧表!AA58="","",申込一覧表!AA58)</f>
        <v/>
      </c>
      <c r="AN58" s="146" t="str">
        <f>IF(申込一覧表!B58="","",申込一覧表!B58)</f>
        <v/>
      </c>
    </row>
    <row r="59" spans="1:40" ht="14.25" customHeight="1" thickBot="1">
      <c r="A59" s="236"/>
      <c r="B59" s="150" t="s">
        <v>276</v>
      </c>
      <c r="C59" s="247"/>
      <c r="D59" s="248"/>
      <c r="E59" s="247"/>
      <c r="F59" s="248"/>
      <c r="G59" s="247"/>
      <c r="H59" s="248"/>
      <c r="I59" s="247"/>
      <c r="J59" s="248"/>
      <c r="K59" s="247"/>
      <c r="L59" s="248"/>
      <c r="M59" s="236"/>
      <c r="N59" s="150" t="s">
        <v>276</v>
      </c>
      <c r="O59" s="247"/>
      <c r="P59" s="248"/>
      <c r="Q59" s="247"/>
      <c r="R59" s="248"/>
      <c r="S59" s="247"/>
      <c r="T59" s="248"/>
      <c r="U59" s="247"/>
      <c r="V59" s="248"/>
      <c r="W59" s="247"/>
      <c r="X59" s="248"/>
      <c r="Y59" s="236"/>
      <c r="Z59" s="150" t="s">
        <v>276</v>
      </c>
      <c r="AA59" s="247"/>
      <c r="AB59" s="248"/>
      <c r="AC59" s="247"/>
      <c r="AD59" s="248"/>
      <c r="AE59" s="247"/>
      <c r="AF59" s="248"/>
      <c r="AG59" s="247"/>
      <c r="AH59" s="248"/>
      <c r="AI59" s="247"/>
      <c r="AJ59" s="248"/>
      <c r="AL59" s="137">
        <v>54</v>
      </c>
      <c r="AM59" s="137" t="str">
        <f>IF(申込一覧表!AA59="","",申込一覧表!AA59)</f>
        <v/>
      </c>
      <c r="AN59" s="146" t="str">
        <f>IF(申込一覧表!B59="","",申込一覧表!B59)</f>
        <v/>
      </c>
    </row>
    <row r="60" spans="1:40" ht="14.25" customHeight="1">
      <c r="A60" s="234" t="s">
        <v>297</v>
      </c>
      <c r="B60" s="148" t="s">
        <v>273</v>
      </c>
      <c r="C60" s="245"/>
      <c r="D60" s="246"/>
      <c r="E60" s="245"/>
      <c r="F60" s="246"/>
      <c r="G60" s="245"/>
      <c r="H60" s="246"/>
      <c r="I60" s="245"/>
      <c r="J60" s="246"/>
      <c r="K60" s="245"/>
      <c r="L60" s="246"/>
      <c r="M60" s="234" t="s">
        <v>297</v>
      </c>
      <c r="N60" s="148" t="s">
        <v>273</v>
      </c>
      <c r="O60" s="245"/>
      <c r="P60" s="246"/>
      <c r="Q60" s="245"/>
      <c r="R60" s="246"/>
      <c r="S60" s="245"/>
      <c r="T60" s="246"/>
      <c r="U60" s="245"/>
      <c r="V60" s="246"/>
      <c r="W60" s="245"/>
      <c r="X60" s="246"/>
      <c r="Y60" s="234" t="s">
        <v>297</v>
      </c>
      <c r="Z60" s="148" t="s">
        <v>273</v>
      </c>
      <c r="AA60" s="245"/>
      <c r="AB60" s="246"/>
      <c r="AC60" s="245"/>
      <c r="AD60" s="246"/>
      <c r="AE60" s="245"/>
      <c r="AF60" s="246"/>
      <c r="AG60" s="245"/>
      <c r="AH60" s="246"/>
      <c r="AI60" s="245"/>
      <c r="AJ60" s="246"/>
      <c r="AL60" s="137">
        <v>55</v>
      </c>
      <c r="AM60" s="137" t="str">
        <f>IF(申込一覧表!AA60="","",申込一覧表!AA60)</f>
        <v/>
      </c>
      <c r="AN60" s="146" t="str">
        <f>IF(申込一覧表!B60="","",申込一覧表!B60)</f>
        <v/>
      </c>
    </row>
    <row r="61" spans="1:40" ht="14.25" customHeight="1">
      <c r="A61" s="235"/>
      <c r="B61" s="149" t="s">
        <v>274</v>
      </c>
      <c r="C61" s="239"/>
      <c r="D61" s="240"/>
      <c r="E61" s="239"/>
      <c r="F61" s="240"/>
      <c r="G61" s="239"/>
      <c r="H61" s="240"/>
      <c r="I61" s="239"/>
      <c r="J61" s="240"/>
      <c r="K61" s="239"/>
      <c r="L61" s="240"/>
      <c r="M61" s="235"/>
      <c r="N61" s="149" t="s">
        <v>274</v>
      </c>
      <c r="O61" s="239"/>
      <c r="P61" s="240"/>
      <c r="Q61" s="239"/>
      <c r="R61" s="240"/>
      <c r="S61" s="239"/>
      <c r="T61" s="240"/>
      <c r="U61" s="239"/>
      <c r="V61" s="240"/>
      <c r="W61" s="239"/>
      <c r="X61" s="240"/>
      <c r="Y61" s="235"/>
      <c r="Z61" s="149" t="s">
        <v>274</v>
      </c>
      <c r="AA61" s="239"/>
      <c r="AB61" s="240"/>
      <c r="AC61" s="239"/>
      <c r="AD61" s="240"/>
      <c r="AE61" s="239"/>
      <c r="AF61" s="240"/>
      <c r="AG61" s="239"/>
      <c r="AH61" s="240"/>
      <c r="AI61" s="239"/>
      <c r="AJ61" s="240"/>
      <c r="AL61" s="137">
        <v>56</v>
      </c>
      <c r="AM61" s="137" t="str">
        <f>IF(申込一覧表!AA61="","",申込一覧表!AA61)</f>
        <v/>
      </c>
      <c r="AN61" s="146" t="str">
        <f>IF(申込一覧表!B61="","",申込一覧表!B61)</f>
        <v/>
      </c>
    </row>
    <row r="62" spans="1:40" ht="14.25" customHeight="1">
      <c r="A62" s="235"/>
      <c r="B62" s="149" t="s">
        <v>275</v>
      </c>
      <c r="C62" s="239"/>
      <c r="D62" s="240"/>
      <c r="E62" s="239"/>
      <c r="F62" s="240"/>
      <c r="G62" s="239"/>
      <c r="H62" s="240"/>
      <c r="I62" s="239"/>
      <c r="J62" s="240"/>
      <c r="K62" s="239"/>
      <c r="L62" s="240"/>
      <c r="M62" s="235"/>
      <c r="N62" s="149" t="s">
        <v>275</v>
      </c>
      <c r="O62" s="239"/>
      <c r="P62" s="240"/>
      <c r="Q62" s="239"/>
      <c r="R62" s="240"/>
      <c r="S62" s="239"/>
      <c r="T62" s="240"/>
      <c r="U62" s="239"/>
      <c r="V62" s="240"/>
      <c r="W62" s="239"/>
      <c r="X62" s="240"/>
      <c r="Y62" s="235"/>
      <c r="Z62" s="149" t="s">
        <v>275</v>
      </c>
      <c r="AA62" s="239"/>
      <c r="AB62" s="240"/>
      <c r="AC62" s="239"/>
      <c r="AD62" s="240"/>
      <c r="AE62" s="239"/>
      <c r="AF62" s="240"/>
      <c r="AG62" s="239"/>
      <c r="AH62" s="240"/>
      <c r="AI62" s="239"/>
      <c r="AJ62" s="240"/>
      <c r="AL62" s="137">
        <v>57</v>
      </c>
      <c r="AM62" s="137" t="str">
        <f>IF(申込一覧表!AA62="","",申込一覧表!AA62)</f>
        <v/>
      </c>
      <c r="AN62" s="146" t="str">
        <f>IF(申込一覧表!B62="","",申込一覧表!B62)</f>
        <v/>
      </c>
    </row>
    <row r="63" spans="1:40" ht="14.25" customHeight="1" thickBot="1">
      <c r="A63" s="236"/>
      <c r="B63" s="150" t="s">
        <v>276</v>
      </c>
      <c r="C63" s="247"/>
      <c r="D63" s="248"/>
      <c r="E63" s="247"/>
      <c r="F63" s="248"/>
      <c r="G63" s="247"/>
      <c r="H63" s="248"/>
      <c r="I63" s="247"/>
      <c r="J63" s="248"/>
      <c r="K63" s="247"/>
      <c r="L63" s="248"/>
      <c r="M63" s="236"/>
      <c r="N63" s="150" t="s">
        <v>276</v>
      </c>
      <c r="O63" s="247"/>
      <c r="P63" s="248"/>
      <c r="Q63" s="247"/>
      <c r="R63" s="248"/>
      <c r="S63" s="247"/>
      <c r="T63" s="248"/>
      <c r="U63" s="247"/>
      <c r="V63" s="248"/>
      <c r="W63" s="247"/>
      <c r="X63" s="248"/>
      <c r="Y63" s="236"/>
      <c r="Z63" s="150" t="s">
        <v>276</v>
      </c>
      <c r="AA63" s="247"/>
      <c r="AB63" s="248"/>
      <c r="AC63" s="247"/>
      <c r="AD63" s="248"/>
      <c r="AE63" s="247"/>
      <c r="AF63" s="248"/>
      <c r="AG63" s="247"/>
      <c r="AH63" s="248"/>
      <c r="AI63" s="247"/>
      <c r="AJ63" s="248"/>
      <c r="AL63" s="137">
        <v>58</v>
      </c>
      <c r="AM63" s="137" t="str">
        <f>IF(申込一覧表!AA63="","",申込一覧表!AA63)</f>
        <v/>
      </c>
      <c r="AN63" s="146" t="str">
        <f>IF(申込一覧表!B63="","",申込一覧表!B63)</f>
        <v/>
      </c>
    </row>
    <row r="64" spans="1:40" ht="14.25" customHeight="1">
      <c r="A64" s="234" t="s">
        <v>272</v>
      </c>
      <c r="B64" s="148" t="s">
        <v>273</v>
      </c>
      <c r="C64" s="245"/>
      <c r="D64" s="246"/>
      <c r="E64" s="245"/>
      <c r="F64" s="246"/>
      <c r="G64" s="245"/>
      <c r="H64" s="246"/>
      <c r="I64" s="245"/>
      <c r="J64" s="246"/>
      <c r="K64" s="245"/>
      <c r="L64" s="246"/>
      <c r="M64" s="234" t="s">
        <v>272</v>
      </c>
      <c r="N64" s="148" t="s">
        <v>273</v>
      </c>
      <c r="O64" s="245"/>
      <c r="P64" s="246"/>
      <c r="Q64" s="245"/>
      <c r="R64" s="246"/>
      <c r="S64" s="245"/>
      <c r="T64" s="246"/>
      <c r="U64" s="245"/>
      <c r="V64" s="246"/>
      <c r="W64" s="245"/>
      <c r="X64" s="246"/>
      <c r="Y64" s="234" t="s">
        <v>272</v>
      </c>
      <c r="Z64" s="148" t="s">
        <v>273</v>
      </c>
      <c r="AA64" s="245"/>
      <c r="AB64" s="246"/>
      <c r="AC64" s="245"/>
      <c r="AD64" s="246"/>
      <c r="AE64" s="245"/>
      <c r="AF64" s="246"/>
      <c r="AG64" s="245"/>
      <c r="AH64" s="246"/>
      <c r="AI64" s="245"/>
      <c r="AJ64" s="246"/>
      <c r="AL64" s="137">
        <v>59</v>
      </c>
      <c r="AM64" s="137" t="str">
        <f>IF(申込一覧表!AA64="","",申込一覧表!AA64)</f>
        <v/>
      </c>
      <c r="AN64" s="146" t="str">
        <f>IF(申込一覧表!B64="","",申込一覧表!B64)</f>
        <v/>
      </c>
    </row>
    <row r="65" spans="1:40" ht="14.25" customHeight="1">
      <c r="A65" s="235"/>
      <c r="B65" s="149" t="s">
        <v>274</v>
      </c>
      <c r="C65" s="239"/>
      <c r="D65" s="240"/>
      <c r="E65" s="239"/>
      <c r="F65" s="240"/>
      <c r="G65" s="239"/>
      <c r="H65" s="240"/>
      <c r="I65" s="239"/>
      <c r="J65" s="240"/>
      <c r="K65" s="239"/>
      <c r="L65" s="240"/>
      <c r="M65" s="235"/>
      <c r="N65" s="149" t="s">
        <v>274</v>
      </c>
      <c r="O65" s="239"/>
      <c r="P65" s="240"/>
      <c r="Q65" s="239"/>
      <c r="R65" s="240"/>
      <c r="S65" s="239"/>
      <c r="T65" s="240"/>
      <c r="U65" s="239"/>
      <c r="V65" s="240"/>
      <c r="W65" s="239"/>
      <c r="X65" s="240"/>
      <c r="Y65" s="235"/>
      <c r="Z65" s="149" t="s">
        <v>274</v>
      </c>
      <c r="AA65" s="239"/>
      <c r="AB65" s="240"/>
      <c r="AC65" s="239"/>
      <c r="AD65" s="240"/>
      <c r="AE65" s="239"/>
      <c r="AF65" s="240"/>
      <c r="AG65" s="239"/>
      <c r="AH65" s="240"/>
      <c r="AI65" s="239"/>
      <c r="AJ65" s="240"/>
      <c r="AL65" s="137">
        <v>60</v>
      </c>
      <c r="AM65" s="137" t="str">
        <f>IF(申込一覧表!AA65="","",申込一覧表!AA65)</f>
        <v/>
      </c>
      <c r="AN65" s="146" t="str">
        <f>IF(申込一覧表!B65="","",申込一覧表!B65)</f>
        <v/>
      </c>
    </row>
    <row r="66" spans="1:40" ht="14.25" customHeight="1">
      <c r="A66" s="235"/>
      <c r="B66" s="149" t="s">
        <v>275</v>
      </c>
      <c r="C66" s="239"/>
      <c r="D66" s="240"/>
      <c r="E66" s="239"/>
      <c r="F66" s="240"/>
      <c r="G66" s="239"/>
      <c r="H66" s="240"/>
      <c r="I66" s="239"/>
      <c r="J66" s="240"/>
      <c r="K66" s="239"/>
      <c r="L66" s="240"/>
      <c r="M66" s="235"/>
      <c r="N66" s="149" t="s">
        <v>275</v>
      </c>
      <c r="O66" s="239"/>
      <c r="P66" s="240"/>
      <c r="Q66" s="239"/>
      <c r="R66" s="240"/>
      <c r="S66" s="239"/>
      <c r="T66" s="240"/>
      <c r="U66" s="239"/>
      <c r="V66" s="240"/>
      <c r="W66" s="239"/>
      <c r="X66" s="240"/>
      <c r="Y66" s="235"/>
      <c r="Z66" s="149" t="s">
        <v>275</v>
      </c>
      <c r="AA66" s="239"/>
      <c r="AB66" s="240"/>
      <c r="AC66" s="239"/>
      <c r="AD66" s="240"/>
      <c r="AE66" s="239"/>
      <c r="AF66" s="240"/>
      <c r="AG66" s="239"/>
      <c r="AH66" s="240"/>
      <c r="AI66" s="239"/>
      <c r="AJ66" s="240"/>
      <c r="AL66" s="137">
        <v>61</v>
      </c>
      <c r="AM66" s="137" t="str">
        <f>IF(申込一覧表!AA66="","",申込一覧表!AA66)</f>
        <v/>
      </c>
      <c r="AN66" s="146" t="str">
        <f>IF(申込一覧表!B66="","",申込一覧表!B66)</f>
        <v/>
      </c>
    </row>
    <row r="67" spans="1:40" ht="14.25" customHeight="1" thickBot="1">
      <c r="A67" s="236"/>
      <c r="B67" s="150" t="s">
        <v>276</v>
      </c>
      <c r="C67" s="247"/>
      <c r="D67" s="248"/>
      <c r="E67" s="247"/>
      <c r="F67" s="248"/>
      <c r="G67" s="247"/>
      <c r="H67" s="248"/>
      <c r="I67" s="247"/>
      <c r="J67" s="248"/>
      <c r="K67" s="247"/>
      <c r="L67" s="248"/>
      <c r="M67" s="236"/>
      <c r="N67" s="150" t="s">
        <v>276</v>
      </c>
      <c r="O67" s="247"/>
      <c r="P67" s="248"/>
      <c r="Q67" s="247"/>
      <c r="R67" s="248"/>
      <c r="S67" s="247"/>
      <c r="T67" s="248"/>
      <c r="U67" s="247"/>
      <c r="V67" s="248"/>
      <c r="W67" s="247"/>
      <c r="X67" s="248"/>
      <c r="Y67" s="236"/>
      <c r="Z67" s="150" t="s">
        <v>276</v>
      </c>
      <c r="AA67" s="247"/>
      <c r="AB67" s="248"/>
      <c r="AC67" s="247"/>
      <c r="AD67" s="248"/>
      <c r="AE67" s="247"/>
      <c r="AF67" s="248"/>
      <c r="AG67" s="247"/>
      <c r="AH67" s="248"/>
      <c r="AI67" s="247"/>
      <c r="AJ67" s="248"/>
      <c r="AL67" s="137">
        <v>62</v>
      </c>
      <c r="AM67" s="137" t="str">
        <f>IF(申込一覧表!AA67="","",申込一覧表!AA67)</f>
        <v/>
      </c>
      <c r="AN67" s="146" t="str">
        <f>IF(申込一覧表!B67="","",申込一覧表!B67)</f>
        <v/>
      </c>
    </row>
    <row r="68" spans="1:40" ht="14.25" customHeight="1">
      <c r="A68" s="234" t="s">
        <v>277</v>
      </c>
      <c r="B68" s="148" t="s">
        <v>273</v>
      </c>
      <c r="C68" s="245"/>
      <c r="D68" s="246"/>
      <c r="E68" s="245"/>
      <c r="F68" s="246"/>
      <c r="G68" s="245"/>
      <c r="H68" s="246"/>
      <c r="I68" s="245"/>
      <c r="J68" s="246"/>
      <c r="K68" s="245"/>
      <c r="L68" s="246"/>
      <c r="M68" s="234" t="s">
        <v>277</v>
      </c>
      <c r="N68" s="148" t="s">
        <v>273</v>
      </c>
      <c r="O68" s="245"/>
      <c r="P68" s="246"/>
      <c r="Q68" s="245"/>
      <c r="R68" s="246"/>
      <c r="S68" s="245"/>
      <c r="T68" s="246"/>
      <c r="U68" s="245"/>
      <c r="V68" s="246"/>
      <c r="W68" s="245"/>
      <c r="X68" s="246"/>
      <c r="Y68" s="234" t="s">
        <v>277</v>
      </c>
      <c r="Z68" s="148" t="s">
        <v>273</v>
      </c>
      <c r="AA68" s="245"/>
      <c r="AB68" s="246"/>
      <c r="AC68" s="245"/>
      <c r="AD68" s="246"/>
      <c r="AE68" s="245"/>
      <c r="AF68" s="246"/>
      <c r="AG68" s="245"/>
      <c r="AH68" s="246"/>
      <c r="AI68" s="245"/>
      <c r="AJ68" s="246"/>
      <c r="AL68" s="137">
        <v>63</v>
      </c>
      <c r="AM68" s="137" t="str">
        <f>IF(申込一覧表!AA68="","",申込一覧表!AA68)</f>
        <v/>
      </c>
      <c r="AN68" s="146" t="str">
        <f>IF(申込一覧表!B68="","",申込一覧表!B68)</f>
        <v/>
      </c>
    </row>
    <row r="69" spans="1:40" ht="14.25" customHeight="1">
      <c r="A69" s="235"/>
      <c r="B69" s="149" t="s">
        <v>274</v>
      </c>
      <c r="C69" s="239"/>
      <c r="D69" s="240"/>
      <c r="E69" s="239"/>
      <c r="F69" s="240"/>
      <c r="G69" s="239"/>
      <c r="H69" s="240"/>
      <c r="I69" s="239"/>
      <c r="J69" s="240"/>
      <c r="K69" s="239"/>
      <c r="L69" s="240"/>
      <c r="M69" s="235"/>
      <c r="N69" s="149" t="s">
        <v>274</v>
      </c>
      <c r="O69" s="239"/>
      <c r="P69" s="240"/>
      <c r="Q69" s="239"/>
      <c r="R69" s="240"/>
      <c r="S69" s="239"/>
      <c r="T69" s="240"/>
      <c r="U69" s="239"/>
      <c r="V69" s="240"/>
      <c r="W69" s="239"/>
      <c r="X69" s="240"/>
      <c r="Y69" s="235"/>
      <c r="Z69" s="149" t="s">
        <v>274</v>
      </c>
      <c r="AA69" s="239"/>
      <c r="AB69" s="240"/>
      <c r="AC69" s="239"/>
      <c r="AD69" s="240"/>
      <c r="AE69" s="239"/>
      <c r="AF69" s="240"/>
      <c r="AG69" s="239"/>
      <c r="AH69" s="240"/>
      <c r="AI69" s="239"/>
      <c r="AJ69" s="240"/>
      <c r="AL69" s="137">
        <v>64</v>
      </c>
      <c r="AM69" s="137" t="str">
        <f>IF(申込一覧表!AA69="","",申込一覧表!AA69)</f>
        <v/>
      </c>
      <c r="AN69" s="146" t="str">
        <f>IF(申込一覧表!B69="","",申込一覧表!B69)</f>
        <v/>
      </c>
    </row>
    <row r="70" spans="1:40" ht="14.25" customHeight="1">
      <c r="A70" s="235"/>
      <c r="B70" s="149" t="s">
        <v>275</v>
      </c>
      <c r="C70" s="239"/>
      <c r="D70" s="240"/>
      <c r="E70" s="239"/>
      <c r="F70" s="240"/>
      <c r="G70" s="239"/>
      <c r="H70" s="240"/>
      <c r="I70" s="239"/>
      <c r="J70" s="240"/>
      <c r="K70" s="239"/>
      <c r="L70" s="240"/>
      <c r="M70" s="235"/>
      <c r="N70" s="149" t="s">
        <v>275</v>
      </c>
      <c r="O70" s="239"/>
      <c r="P70" s="240"/>
      <c r="Q70" s="239"/>
      <c r="R70" s="240"/>
      <c r="S70" s="239"/>
      <c r="T70" s="240"/>
      <c r="U70" s="239"/>
      <c r="V70" s="240"/>
      <c r="W70" s="239"/>
      <c r="X70" s="240"/>
      <c r="Y70" s="235"/>
      <c r="Z70" s="149" t="s">
        <v>275</v>
      </c>
      <c r="AA70" s="239"/>
      <c r="AB70" s="240"/>
      <c r="AC70" s="239"/>
      <c r="AD70" s="240"/>
      <c r="AE70" s="239"/>
      <c r="AF70" s="240"/>
      <c r="AG70" s="239"/>
      <c r="AH70" s="240"/>
      <c r="AI70" s="239"/>
      <c r="AJ70" s="240"/>
      <c r="AL70" s="137">
        <v>65</v>
      </c>
      <c r="AM70" s="137" t="str">
        <f>IF(申込一覧表!AA70="","",申込一覧表!AA70)</f>
        <v/>
      </c>
      <c r="AN70" s="146" t="str">
        <f>IF(申込一覧表!B70="","",申込一覧表!B70)</f>
        <v/>
      </c>
    </row>
    <row r="71" spans="1:40" ht="14.25" customHeight="1" thickBot="1">
      <c r="A71" s="236"/>
      <c r="B71" s="150" t="s">
        <v>276</v>
      </c>
      <c r="C71" s="247"/>
      <c r="D71" s="248"/>
      <c r="E71" s="247"/>
      <c r="F71" s="248"/>
      <c r="G71" s="247"/>
      <c r="H71" s="248"/>
      <c r="I71" s="247"/>
      <c r="J71" s="248"/>
      <c r="K71" s="247"/>
      <c r="L71" s="248"/>
      <c r="M71" s="236"/>
      <c r="N71" s="150" t="s">
        <v>276</v>
      </c>
      <c r="O71" s="247"/>
      <c r="P71" s="248"/>
      <c r="Q71" s="247"/>
      <c r="R71" s="248"/>
      <c r="S71" s="247"/>
      <c r="T71" s="248"/>
      <c r="U71" s="247"/>
      <c r="V71" s="248"/>
      <c r="W71" s="247"/>
      <c r="X71" s="248"/>
      <c r="Y71" s="236"/>
      <c r="Z71" s="150" t="s">
        <v>276</v>
      </c>
      <c r="AA71" s="247"/>
      <c r="AB71" s="248"/>
      <c r="AC71" s="247"/>
      <c r="AD71" s="248"/>
      <c r="AE71" s="247"/>
      <c r="AF71" s="248"/>
      <c r="AG71" s="247"/>
      <c r="AH71" s="248"/>
      <c r="AI71" s="247"/>
      <c r="AJ71" s="248"/>
      <c r="AL71" s="137">
        <v>66</v>
      </c>
      <c r="AM71" s="137" t="str">
        <f>IF(申込一覧表!AA71="","",申込一覧表!AA71)</f>
        <v/>
      </c>
      <c r="AN71" s="146" t="str">
        <f>IF(申込一覧表!B71="","",申込一覧表!B71)</f>
        <v/>
      </c>
    </row>
    <row r="72" spans="1:40" ht="15.75" customHeight="1">
      <c r="A72" s="234" t="s">
        <v>278</v>
      </c>
      <c r="B72" s="148" t="s">
        <v>273</v>
      </c>
      <c r="C72" s="245"/>
      <c r="D72" s="246"/>
      <c r="E72" s="245"/>
      <c r="F72" s="246"/>
      <c r="G72" s="245"/>
      <c r="H72" s="246"/>
      <c r="I72" s="245"/>
      <c r="J72" s="246"/>
      <c r="K72" s="245"/>
      <c r="L72" s="246"/>
      <c r="M72" s="234" t="s">
        <v>278</v>
      </c>
      <c r="N72" s="148" t="s">
        <v>273</v>
      </c>
      <c r="O72" s="245"/>
      <c r="P72" s="246"/>
      <c r="Q72" s="245"/>
      <c r="R72" s="246"/>
      <c r="S72" s="245"/>
      <c r="T72" s="246"/>
      <c r="U72" s="245"/>
      <c r="V72" s="246"/>
      <c r="W72" s="245"/>
      <c r="X72" s="246"/>
      <c r="Y72" s="234" t="s">
        <v>278</v>
      </c>
      <c r="Z72" s="148" t="s">
        <v>273</v>
      </c>
      <c r="AA72" s="245"/>
      <c r="AB72" s="246"/>
      <c r="AC72" s="245"/>
      <c r="AD72" s="246"/>
      <c r="AE72" s="245"/>
      <c r="AF72" s="246"/>
      <c r="AG72" s="245"/>
      <c r="AH72" s="246"/>
      <c r="AI72" s="245"/>
      <c r="AJ72" s="246"/>
      <c r="AL72" s="137">
        <v>67</v>
      </c>
      <c r="AM72" s="137" t="str">
        <f>IF(申込一覧表!AA72="","",申込一覧表!AA72)</f>
        <v/>
      </c>
      <c r="AN72" s="146" t="str">
        <f>IF(申込一覧表!B72="","",申込一覧表!B72)</f>
        <v/>
      </c>
    </row>
    <row r="73" spans="1:40" ht="15.75" customHeight="1">
      <c r="A73" s="235"/>
      <c r="B73" s="149" t="s">
        <v>274</v>
      </c>
      <c r="C73" s="239"/>
      <c r="D73" s="240"/>
      <c r="E73" s="239"/>
      <c r="F73" s="240"/>
      <c r="G73" s="239"/>
      <c r="H73" s="240"/>
      <c r="I73" s="239"/>
      <c r="J73" s="240"/>
      <c r="K73" s="239"/>
      <c r="L73" s="240"/>
      <c r="M73" s="235"/>
      <c r="N73" s="149" t="s">
        <v>274</v>
      </c>
      <c r="O73" s="239"/>
      <c r="P73" s="240"/>
      <c r="Q73" s="239"/>
      <c r="R73" s="240"/>
      <c r="S73" s="239"/>
      <c r="T73" s="240"/>
      <c r="U73" s="239"/>
      <c r="V73" s="240"/>
      <c r="W73" s="239"/>
      <c r="X73" s="240"/>
      <c r="Y73" s="235"/>
      <c r="Z73" s="149" t="s">
        <v>274</v>
      </c>
      <c r="AA73" s="239"/>
      <c r="AB73" s="240"/>
      <c r="AC73" s="239"/>
      <c r="AD73" s="240"/>
      <c r="AE73" s="239"/>
      <c r="AF73" s="240"/>
      <c r="AG73" s="239"/>
      <c r="AH73" s="240"/>
      <c r="AI73" s="239"/>
      <c r="AJ73" s="240"/>
      <c r="AL73" s="137">
        <v>68</v>
      </c>
      <c r="AM73" s="137" t="str">
        <f>IF(申込一覧表!AA73="","",申込一覧表!AA73)</f>
        <v/>
      </c>
      <c r="AN73" s="146" t="str">
        <f>IF(申込一覧表!B73="","",申込一覧表!B73)</f>
        <v/>
      </c>
    </row>
    <row r="74" spans="1:40" ht="15.75" customHeight="1">
      <c r="A74" s="235"/>
      <c r="B74" s="149" t="s">
        <v>275</v>
      </c>
      <c r="C74" s="239"/>
      <c r="D74" s="240"/>
      <c r="E74" s="239"/>
      <c r="F74" s="240"/>
      <c r="G74" s="239"/>
      <c r="H74" s="240"/>
      <c r="I74" s="239"/>
      <c r="J74" s="240"/>
      <c r="K74" s="239"/>
      <c r="L74" s="240"/>
      <c r="M74" s="235"/>
      <c r="N74" s="149" t="s">
        <v>275</v>
      </c>
      <c r="O74" s="239"/>
      <c r="P74" s="240"/>
      <c r="Q74" s="239"/>
      <c r="R74" s="240"/>
      <c r="S74" s="239"/>
      <c r="T74" s="240"/>
      <c r="U74" s="239"/>
      <c r="V74" s="240"/>
      <c r="W74" s="239"/>
      <c r="X74" s="240"/>
      <c r="Y74" s="235"/>
      <c r="Z74" s="149" t="s">
        <v>275</v>
      </c>
      <c r="AA74" s="239"/>
      <c r="AB74" s="240"/>
      <c r="AC74" s="239"/>
      <c r="AD74" s="240"/>
      <c r="AE74" s="239"/>
      <c r="AF74" s="240"/>
      <c r="AG74" s="239"/>
      <c r="AH74" s="240"/>
      <c r="AI74" s="239"/>
      <c r="AJ74" s="240"/>
      <c r="AL74" s="137">
        <v>69</v>
      </c>
      <c r="AM74" s="137" t="str">
        <f>IF(申込一覧表!AA74="","",申込一覧表!AA74)</f>
        <v/>
      </c>
      <c r="AN74" s="146" t="str">
        <f>IF(申込一覧表!B74="","",申込一覧表!B74)</f>
        <v/>
      </c>
    </row>
    <row r="75" spans="1:40" ht="15.75" customHeight="1" thickBot="1">
      <c r="A75" s="236"/>
      <c r="B75" s="150" t="s">
        <v>276</v>
      </c>
      <c r="C75" s="247"/>
      <c r="D75" s="248"/>
      <c r="E75" s="247"/>
      <c r="F75" s="248"/>
      <c r="G75" s="247"/>
      <c r="H75" s="248"/>
      <c r="I75" s="247"/>
      <c r="J75" s="248"/>
      <c r="K75" s="247"/>
      <c r="L75" s="248"/>
      <c r="M75" s="236"/>
      <c r="N75" s="150" t="s">
        <v>276</v>
      </c>
      <c r="O75" s="247"/>
      <c r="P75" s="248"/>
      <c r="Q75" s="247"/>
      <c r="R75" s="248"/>
      <c r="S75" s="247"/>
      <c r="T75" s="248"/>
      <c r="U75" s="247"/>
      <c r="V75" s="248"/>
      <c r="W75" s="247"/>
      <c r="X75" s="248"/>
      <c r="Y75" s="236"/>
      <c r="Z75" s="150" t="s">
        <v>276</v>
      </c>
      <c r="AA75" s="247"/>
      <c r="AB75" s="248"/>
      <c r="AC75" s="247"/>
      <c r="AD75" s="248"/>
      <c r="AE75" s="247"/>
      <c r="AF75" s="248"/>
      <c r="AG75" s="247"/>
      <c r="AH75" s="248"/>
      <c r="AI75" s="247"/>
      <c r="AJ75" s="248"/>
      <c r="AL75" s="137">
        <v>70</v>
      </c>
      <c r="AM75" s="137" t="str">
        <f>IF(申込一覧表!AA75="","",申込一覧表!AA75)</f>
        <v/>
      </c>
      <c r="AN75" s="146" t="str">
        <f>IF(申込一覧表!B75="","",申込一覧表!B75)</f>
        <v/>
      </c>
    </row>
    <row r="76" spans="1:40" ht="15.75" customHeight="1">
      <c r="A76" s="234" t="s">
        <v>279</v>
      </c>
      <c r="B76" s="148" t="s">
        <v>273</v>
      </c>
      <c r="C76" s="245"/>
      <c r="D76" s="246"/>
      <c r="E76" s="245"/>
      <c r="F76" s="246"/>
      <c r="G76" s="245"/>
      <c r="H76" s="246"/>
      <c r="I76" s="245"/>
      <c r="J76" s="246"/>
      <c r="K76" s="245"/>
      <c r="L76" s="246"/>
      <c r="M76" s="234" t="s">
        <v>279</v>
      </c>
      <c r="N76" s="148" t="s">
        <v>273</v>
      </c>
      <c r="O76" s="245"/>
      <c r="P76" s="246"/>
      <c r="Q76" s="245"/>
      <c r="R76" s="246"/>
      <c r="S76" s="245"/>
      <c r="T76" s="246"/>
      <c r="U76" s="245"/>
      <c r="V76" s="246"/>
      <c r="W76" s="245"/>
      <c r="X76" s="246"/>
      <c r="Y76" s="234" t="s">
        <v>279</v>
      </c>
      <c r="Z76" s="148" t="s">
        <v>273</v>
      </c>
      <c r="AA76" s="245"/>
      <c r="AB76" s="246"/>
      <c r="AC76" s="245"/>
      <c r="AD76" s="246"/>
      <c r="AE76" s="245"/>
      <c r="AF76" s="246"/>
      <c r="AG76" s="245"/>
      <c r="AH76" s="246"/>
      <c r="AI76" s="245"/>
      <c r="AJ76" s="246"/>
      <c r="AL76" s="137">
        <v>71</v>
      </c>
      <c r="AM76" s="137" t="str">
        <f>IF(申込一覧表!AA76="","",申込一覧表!AA76)</f>
        <v/>
      </c>
      <c r="AN76" s="146" t="str">
        <f>IF(申込一覧表!B76="","",申込一覧表!B76)</f>
        <v/>
      </c>
    </row>
    <row r="77" spans="1:40" ht="15.75" customHeight="1">
      <c r="A77" s="235"/>
      <c r="B77" s="149" t="s">
        <v>274</v>
      </c>
      <c r="C77" s="239"/>
      <c r="D77" s="240"/>
      <c r="E77" s="239"/>
      <c r="F77" s="240"/>
      <c r="G77" s="239"/>
      <c r="H77" s="240"/>
      <c r="I77" s="239"/>
      <c r="J77" s="240"/>
      <c r="K77" s="239"/>
      <c r="L77" s="240"/>
      <c r="M77" s="235"/>
      <c r="N77" s="149" t="s">
        <v>274</v>
      </c>
      <c r="O77" s="239"/>
      <c r="P77" s="240"/>
      <c r="Q77" s="239"/>
      <c r="R77" s="240"/>
      <c r="S77" s="239"/>
      <c r="T77" s="240"/>
      <c r="U77" s="239"/>
      <c r="V77" s="240"/>
      <c r="W77" s="239"/>
      <c r="X77" s="240"/>
      <c r="Y77" s="235"/>
      <c r="Z77" s="149" t="s">
        <v>274</v>
      </c>
      <c r="AA77" s="239"/>
      <c r="AB77" s="240"/>
      <c r="AC77" s="239"/>
      <c r="AD77" s="240"/>
      <c r="AE77" s="239"/>
      <c r="AF77" s="240"/>
      <c r="AG77" s="239"/>
      <c r="AH77" s="240"/>
      <c r="AI77" s="239"/>
      <c r="AJ77" s="240"/>
      <c r="AL77" s="137">
        <v>72</v>
      </c>
      <c r="AM77" s="137" t="str">
        <f>IF(申込一覧表!AA77="","",申込一覧表!AA77)</f>
        <v/>
      </c>
      <c r="AN77" s="146" t="str">
        <f>IF(申込一覧表!B77="","",申込一覧表!B77)</f>
        <v/>
      </c>
    </row>
    <row r="78" spans="1:40" ht="15.75" customHeight="1">
      <c r="A78" s="235"/>
      <c r="B78" s="149" t="s">
        <v>275</v>
      </c>
      <c r="C78" s="239"/>
      <c r="D78" s="240"/>
      <c r="E78" s="239"/>
      <c r="F78" s="240"/>
      <c r="G78" s="239"/>
      <c r="H78" s="240"/>
      <c r="I78" s="239"/>
      <c r="J78" s="240"/>
      <c r="K78" s="239"/>
      <c r="L78" s="240"/>
      <c r="M78" s="235"/>
      <c r="N78" s="149" t="s">
        <v>275</v>
      </c>
      <c r="O78" s="239"/>
      <c r="P78" s="240"/>
      <c r="Q78" s="239"/>
      <c r="R78" s="240"/>
      <c r="S78" s="239"/>
      <c r="T78" s="240"/>
      <c r="U78" s="239"/>
      <c r="V78" s="240"/>
      <c r="W78" s="239"/>
      <c r="X78" s="240"/>
      <c r="Y78" s="235"/>
      <c r="Z78" s="149" t="s">
        <v>275</v>
      </c>
      <c r="AA78" s="239"/>
      <c r="AB78" s="240"/>
      <c r="AC78" s="239"/>
      <c r="AD78" s="240"/>
      <c r="AE78" s="239"/>
      <c r="AF78" s="240"/>
      <c r="AG78" s="239"/>
      <c r="AH78" s="240"/>
      <c r="AI78" s="239"/>
      <c r="AJ78" s="240"/>
      <c r="AL78" s="137">
        <v>73</v>
      </c>
      <c r="AM78" s="137" t="str">
        <f>IF(申込一覧表!AA78="","",申込一覧表!AA78)</f>
        <v/>
      </c>
      <c r="AN78" s="146" t="str">
        <f>IF(申込一覧表!B78="","",申込一覧表!B78)</f>
        <v/>
      </c>
    </row>
    <row r="79" spans="1:40" ht="15.75" customHeight="1" thickBot="1">
      <c r="A79" s="236"/>
      <c r="B79" s="150" t="s">
        <v>276</v>
      </c>
      <c r="C79" s="247"/>
      <c r="D79" s="248"/>
      <c r="E79" s="247"/>
      <c r="F79" s="248"/>
      <c r="G79" s="247"/>
      <c r="H79" s="248"/>
      <c r="I79" s="247"/>
      <c r="J79" s="248"/>
      <c r="K79" s="247"/>
      <c r="L79" s="248"/>
      <c r="M79" s="236"/>
      <c r="N79" s="150" t="s">
        <v>276</v>
      </c>
      <c r="O79" s="247"/>
      <c r="P79" s="248"/>
      <c r="Q79" s="247"/>
      <c r="R79" s="248"/>
      <c r="S79" s="247"/>
      <c r="T79" s="248"/>
      <c r="U79" s="247"/>
      <c r="V79" s="248"/>
      <c r="W79" s="247"/>
      <c r="X79" s="248"/>
      <c r="Y79" s="236"/>
      <c r="Z79" s="150" t="s">
        <v>276</v>
      </c>
      <c r="AA79" s="247"/>
      <c r="AB79" s="248"/>
      <c r="AC79" s="247"/>
      <c r="AD79" s="248"/>
      <c r="AE79" s="247"/>
      <c r="AF79" s="248"/>
      <c r="AG79" s="247"/>
      <c r="AH79" s="248"/>
      <c r="AI79" s="247"/>
      <c r="AJ79" s="248"/>
      <c r="AL79" s="137">
        <v>74</v>
      </c>
      <c r="AM79" s="137" t="str">
        <f>IF(申込一覧表!AA79="","",申込一覧表!AA79)</f>
        <v/>
      </c>
      <c r="AN79" s="146" t="str">
        <f>IF(申込一覧表!B79="","",申込一覧表!B79)</f>
        <v/>
      </c>
    </row>
    <row r="80" spans="1:40" ht="15.75" customHeight="1">
      <c r="A80" s="234" t="s">
        <v>280</v>
      </c>
      <c r="B80" s="148" t="s">
        <v>273</v>
      </c>
      <c r="C80" s="245"/>
      <c r="D80" s="246"/>
      <c r="E80" s="245"/>
      <c r="F80" s="246"/>
      <c r="G80" s="245"/>
      <c r="H80" s="246"/>
      <c r="I80" s="245"/>
      <c r="J80" s="246"/>
      <c r="K80" s="245"/>
      <c r="L80" s="246"/>
      <c r="M80" s="234" t="s">
        <v>280</v>
      </c>
      <c r="N80" s="148" t="s">
        <v>273</v>
      </c>
      <c r="O80" s="245"/>
      <c r="P80" s="246"/>
      <c r="Q80" s="245"/>
      <c r="R80" s="246"/>
      <c r="S80" s="245"/>
      <c r="T80" s="246"/>
      <c r="U80" s="245"/>
      <c r="V80" s="246"/>
      <c r="W80" s="245"/>
      <c r="X80" s="246"/>
      <c r="Y80" s="234" t="s">
        <v>280</v>
      </c>
      <c r="Z80" s="148" t="s">
        <v>273</v>
      </c>
      <c r="AA80" s="245"/>
      <c r="AB80" s="246"/>
      <c r="AC80" s="245"/>
      <c r="AD80" s="246"/>
      <c r="AE80" s="245"/>
      <c r="AF80" s="246"/>
      <c r="AG80" s="245"/>
      <c r="AH80" s="246"/>
      <c r="AI80" s="245"/>
      <c r="AJ80" s="246"/>
      <c r="AL80" s="137">
        <v>75</v>
      </c>
      <c r="AM80" s="137" t="str">
        <f>IF(申込一覧表!AA80="","",申込一覧表!AA80)</f>
        <v/>
      </c>
      <c r="AN80" s="146" t="str">
        <f>IF(申込一覧表!B80="","",申込一覧表!B80)</f>
        <v/>
      </c>
    </row>
    <row r="81" spans="1:40" ht="15.75" customHeight="1">
      <c r="A81" s="235"/>
      <c r="B81" s="149" t="s">
        <v>274</v>
      </c>
      <c r="C81" s="239"/>
      <c r="D81" s="240"/>
      <c r="E81" s="239"/>
      <c r="F81" s="240"/>
      <c r="G81" s="239"/>
      <c r="H81" s="240"/>
      <c r="I81" s="239"/>
      <c r="J81" s="240"/>
      <c r="K81" s="239"/>
      <c r="L81" s="240"/>
      <c r="M81" s="235"/>
      <c r="N81" s="149" t="s">
        <v>274</v>
      </c>
      <c r="O81" s="239"/>
      <c r="P81" s="240"/>
      <c r="Q81" s="239"/>
      <c r="R81" s="240"/>
      <c r="S81" s="239"/>
      <c r="T81" s="240"/>
      <c r="U81" s="239"/>
      <c r="V81" s="240"/>
      <c r="W81" s="239"/>
      <c r="X81" s="240"/>
      <c r="Y81" s="235"/>
      <c r="Z81" s="149" t="s">
        <v>274</v>
      </c>
      <c r="AA81" s="239"/>
      <c r="AB81" s="240"/>
      <c r="AC81" s="239"/>
      <c r="AD81" s="240"/>
      <c r="AE81" s="239"/>
      <c r="AF81" s="240"/>
      <c r="AG81" s="239"/>
      <c r="AH81" s="240"/>
      <c r="AI81" s="239"/>
      <c r="AJ81" s="240"/>
      <c r="AL81" s="137">
        <v>76</v>
      </c>
      <c r="AM81" s="137" t="str">
        <f>IF(申込一覧表!AA81="","",申込一覧表!AA81)</f>
        <v/>
      </c>
      <c r="AN81" s="146" t="str">
        <f>IF(申込一覧表!B81="","",申込一覧表!B81)</f>
        <v/>
      </c>
    </row>
    <row r="82" spans="1:40" ht="15.75" customHeight="1">
      <c r="A82" s="235"/>
      <c r="B82" s="149" t="s">
        <v>275</v>
      </c>
      <c r="C82" s="239"/>
      <c r="D82" s="240"/>
      <c r="E82" s="239"/>
      <c r="F82" s="240"/>
      <c r="G82" s="239"/>
      <c r="H82" s="240"/>
      <c r="I82" s="239"/>
      <c r="J82" s="240"/>
      <c r="K82" s="239"/>
      <c r="L82" s="240"/>
      <c r="M82" s="235"/>
      <c r="N82" s="149" t="s">
        <v>275</v>
      </c>
      <c r="O82" s="239"/>
      <c r="P82" s="240"/>
      <c r="Q82" s="239"/>
      <c r="R82" s="240"/>
      <c r="S82" s="239"/>
      <c r="T82" s="240"/>
      <c r="U82" s="239"/>
      <c r="V82" s="240"/>
      <c r="W82" s="239"/>
      <c r="X82" s="240"/>
      <c r="Y82" s="235"/>
      <c r="Z82" s="149" t="s">
        <v>275</v>
      </c>
      <c r="AA82" s="239"/>
      <c r="AB82" s="240"/>
      <c r="AC82" s="239"/>
      <c r="AD82" s="240"/>
      <c r="AE82" s="239"/>
      <c r="AF82" s="240"/>
      <c r="AG82" s="239"/>
      <c r="AH82" s="240"/>
      <c r="AI82" s="239"/>
      <c r="AJ82" s="240"/>
      <c r="AL82" s="137">
        <v>77</v>
      </c>
      <c r="AM82" s="137" t="str">
        <f>IF(申込一覧表!AA82="","",申込一覧表!AA82)</f>
        <v/>
      </c>
      <c r="AN82" s="146" t="str">
        <f>IF(申込一覧表!B82="","",申込一覧表!B82)</f>
        <v/>
      </c>
    </row>
    <row r="83" spans="1:40" ht="15.75" customHeight="1" thickBot="1">
      <c r="A83" s="236"/>
      <c r="B83" s="150" t="s">
        <v>276</v>
      </c>
      <c r="C83" s="247"/>
      <c r="D83" s="248"/>
      <c r="E83" s="247"/>
      <c r="F83" s="248"/>
      <c r="G83" s="247"/>
      <c r="H83" s="248"/>
      <c r="I83" s="247"/>
      <c r="J83" s="248"/>
      <c r="K83" s="247"/>
      <c r="L83" s="248"/>
      <c r="M83" s="236"/>
      <c r="N83" s="150" t="s">
        <v>276</v>
      </c>
      <c r="O83" s="247"/>
      <c r="P83" s="248"/>
      <c r="Q83" s="247"/>
      <c r="R83" s="248"/>
      <c r="S83" s="247"/>
      <c r="T83" s="248"/>
      <c r="U83" s="247"/>
      <c r="V83" s="248"/>
      <c r="W83" s="247"/>
      <c r="X83" s="248"/>
      <c r="Y83" s="236"/>
      <c r="Z83" s="150" t="s">
        <v>276</v>
      </c>
      <c r="AA83" s="247"/>
      <c r="AB83" s="248"/>
      <c r="AC83" s="247"/>
      <c r="AD83" s="248"/>
      <c r="AE83" s="247"/>
      <c r="AF83" s="248"/>
      <c r="AG83" s="247"/>
      <c r="AH83" s="248"/>
      <c r="AI83" s="247"/>
      <c r="AJ83" s="248"/>
      <c r="AL83" s="137">
        <v>78</v>
      </c>
      <c r="AM83" s="137" t="str">
        <f>IF(申込一覧表!AA83="","",申込一覧表!AA83)</f>
        <v/>
      </c>
      <c r="AN83" s="146" t="str">
        <f>IF(申込一覧表!B83="","",申込一覧表!B83)</f>
        <v/>
      </c>
    </row>
    <row r="84" spans="1:40" ht="15.75" customHeight="1">
      <c r="A84" s="234" t="s">
        <v>281</v>
      </c>
      <c r="B84" s="148" t="s">
        <v>273</v>
      </c>
      <c r="C84" s="245"/>
      <c r="D84" s="246"/>
      <c r="E84" s="245"/>
      <c r="F84" s="246"/>
      <c r="G84" s="245"/>
      <c r="H84" s="246"/>
      <c r="I84" s="245"/>
      <c r="J84" s="246"/>
      <c r="K84" s="245"/>
      <c r="L84" s="246"/>
      <c r="M84" s="234" t="s">
        <v>281</v>
      </c>
      <c r="N84" s="148" t="s">
        <v>273</v>
      </c>
      <c r="O84" s="245"/>
      <c r="P84" s="246"/>
      <c r="Q84" s="245"/>
      <c r="R84" s="246"/>
      <c r="S84" s="245"/>
      <c r="T84" s="246"/>
      <c r="U84" s="245"/>
      <c r="V84" s="246"/>
      <c r="W84" s="245"/>
      <c r="X84" s="246"/>
      <c r="Y84" s="234" t="s">
        <v>281</v>
      </c>
      <c r="Z84" s="148" t="s">
        <v>273</v>
      </c>
      <c r="AA84" s="245"/>
      <c r="AB84" s="246"/>
      <c r="AC84" s="245"/>
      <c r="AD84" s="246"/>
      <c r="AE84" s="245"/>
      <c r="AF84" s="246"/>
      <c r="AG84" s="245"/>
      <c r="AH84" s="246"/>
      <c r="AI84" s="245"/>
      <c r="AJ84" s="246"/>
      <c r="AL84" s="137">
        <v>79</v>
      </c>
      <c r="AM84" s="137" t="str">
        <f>IF(申込一覧表!AA84="","",申込一覧表!AA84)</f>
        <v/>
      </c>
      <c r="AN84" s="146" t="str">
        <f>IF(申込一覧表!B84="","",申込一覧表!B84)</f>
        <v/>
      </c>
    </row>
    <row r="85" spans="1:40" ht="15.75" customHeight="1">
      <c r="A85" s="235"/>
      <c r="B85" s="149" t="s">
        <v>274</v>
      </c>
      <c r="C85" s="239"/>
      <c r="D85" s="240"/>
      <c r="E85" s="239"/>
      <c r="F85" s="240"/>
      <c r="G85" s="239"/>
      <c r="H85" s="240"/>
      <c r="I85" s="239"/>
      <c r="J85" s="240"/>
      <c r="K85" s="239"/>
      <c r="L85" s="240"/>
      <c r="M85" s="235"/>
      <c r="N85" s="149" t="s">
        <v>274</v>
      </c>
      <c r="O85" s="239"/>
      <c r="P85" s="240"/>
      <c r="Q85" s="239"/>
      <c r="R85" s="240"/>
      <c r="S85" s="239"/>
      <c r="T85" s="240"/>
      <c r="U85" s="239"/>
      <c r="V85" s="240"/>
      <c r="W85" s="239"/>
      <c r="X85" s="240"/>
      <c r="Y85" s="235"/>
      <c r="Z85" s="149" t="s">
        <v>274</v>
      </c>
      <c r="AA85" s="239"/>
      <c r="AB85" s="240"/>
      <c r="AC85" s="239"/>
      <c r="AD85" s="240"/>
      <c r="AE85" s="239"/>
      <c r="AF85" s="240"/>
      <c r="AG85" s="239"/>
      <c r="AH85" s="240"/>
      <c r="AI85" s="239"/>
      <c r="AJ85" s="240"/>
      <c r="AL85" s="137">
        <v>80</v>
      </c>
      <c r="AM85" s="137" t="str">
        <f>IF(申込一覧表!AA85="","",申込一覧表!AA85)</f>
        <v/>
      </c>
      <c r="AN85" s="146" t="str">
        <f>IF(申込一覧表!B85="","",申込一覧表!B85)</f>
        <v/>
      </c>
    </row>
    <row r="86" spans="1:40" ht="15.75" customHeight="1">
      <c r="A86" s="235"/>
      <c r="B86" s="149" t="s">
        <v>275</v>
      </c>
      <c r="C86" s="239"/>
      <c r="D86" s="240"/>
      <c r="E86" s="239"/>
      <c r="F86" s="240"/>
      <c r="G86" s="239"/>
      <c r="H86" s="240"/>
      <c r="I86" s="239"/>
      <c r="J86" s="240"/>
      <c r="K86" s="239"/>
      <c r="L86" s="240"/>
      <c r="M86" s="235"/>
      <c r="N86" s="149" t="s">
        <v>275</v>
      </c>
      <c r="O86" s="239"/>
      <c r="P86" s="240"/>
      <c r="Q86" s="239"/>
      <c r="R86" s="240"/>
      <c r="S86" s="239"/>
      <c r="T86" s="240"/>
      <c r="U86" s="239"/>
      <c r="V86" s="240"/>
      <c r="W86" s="239"/>
      <c r="X86" s="240"/>
      <c r="Y86" s="235"/>
      <c r="Z86" s="149" t="s">
        <v>275</v>
      </c>
      <c r="AA86" s="239"/>
      <c r="AB86" s="240"/>
      <c r="AC86" s="239"/>
      <c r="AD86" s="240"/>
      <c r="AE86" s="239"/>
      <c r="AF86" s="240"/>
      <c r="AG86" s="239"/>
      <c r="AH86" s="240"/>
      <c r="AI86" s="239"/>
      <c r="AJ86" s="240"/>
      <c r="AL86" s="137">
        <v>81</v>
      </c>
      <c r="AM86" s="137" t="str">
        <f>IF(申込一覧表!AA86="","",申込一覧表!AA86)</f>
        <v/>
      </c>
      <c r="AN86" s="146" t="str">
        <f>IF(申込一覧表!B86="","",申込一覧表!B86)</f>
        <v/>
      </c>
    </row>
    <row r="87" spans="1:40" ht="15.75" customHeight="1" thickBot="1">
      <c r="A87" s="236"/>
      <c r="B87" s="150" t="s">
        <v>276</v>
      </c>
      <c r="C87" s="247"/>
      <c r="D87" s="248"/>
      <c r="E87" s="247"/>
      <c r="F87" s="248"/>
      <c r="G87" s="247"/>
      <c r="H87" s="248"/>
      <c r="I87" s="247"/>
      <c r="J87" s="248"/>
      <c r="K87" s="247"/>
      <c r="L87" s="248"/>
      <c r="M87" s="236"/>
      <c r="N87" s="150" t="s">
        <v>276</v>
      </c>
      <c r="O87" s="247"/>
      <c r="P87" s="248"/>
      <c r="Q87" s="247"/>
      <c r="R87" s="248"/>
      <c r="S87" s="247"/>
      <c r="T87" s="248"/>
      <c r="U87" s="247"/>
      <c r="V87" s="248"/>
      <c r="W87" s="247"/>
      <c r="X87" s="248"/>
      <c r="Y87" s="236"/>
      <c r="Z87" s="150" t="s">
        <v>276</v>
      </c>
      <c r="AA87" s="247"/>
      <c r="AB87" s="248"/>
      <c r="AC87" s="247"/>
      <c r="AD87" s="248"/>
      <c r="AE87" s="247"/>
      <c r="AF87" s="248"/>
      <c r="AG87" s="247"/>
      <c r="AH87" s="248"/>
      <c r="AI87" s="247"/>
      <c r="AJ87" s="248"/>
      <c r="AL87" s="137">
        <v>82</v>
      </c>
      <c r="AM87" s="137" t="str">
        <f>IF(申込一覧表!AA87="","",申込一覧表!AA87)</f>
        <v/>
      </c>
      <c r="AN87" s="146" t="str">
        <f>IF(申込一覧表!B87="","",申込一覧表!B87)</f>
        <v/>
      </c>
    </row>
    <row r="88" spans="1:40" ht="15.75" customHeight="1">
      <c r="A88" s="234" t="s">
        <v>282</v>
      </c>
      <c r="B88" s="148" t="s">
        <v>273</v>
      </c>
      <c r="C88" s="245"/>
      <c r="D88" s="246"/>
      <c r="E88" s="245"/>
      <c r="F88" s="246"/>
      <c r="G88" s="245"/>
      <c r="H88" s="246"/>
      <c r="I88" s="245"/>
      <c r="J88" s="246"/>
      <c r="K88" s="245"/>
      <c r="L88" s="246"/>
      <c r="M88" s="234" t="s">
        <v>282</v>
      </c>
      <c r="N88" s="148" t="s">
        <v>273</v>
      </c>
      <c r="O88" s="245"/>
      <c r="P88" s="246"/>
      <c r="Q88" s="245"/>
      <c r="R88" s="246"/>
      <c r="S88" s="245"/>
      <c r="T88" s="246"/>
      <c r="U88" s="245"/>
      <c r="V88" s="246"/>
      <c r="W88" s="245"/>
      <c r="X88" s="246"/>
      <c r="Y88" s="234" t="s">
        <v>282</v>
      </c>
      <c r="Z88" s="148" t="s">
        <v>273</v>
      </c>
      <c r="AA88" s="245"/>
      <c r="AB88" s="246"/>
      <c r="AC88" s="245"/>
      <c r="AD88" s="246"/>
      <c r="AE88" s="245"/>
      <c r="AF88" s="246"/>
      <c r="AG88" s="245"/>
      <c r="AH88" s="246"/>
      <c r="AI88" s="245"/>
      <c r="AJ88" s="246"/>
      <c r="AL88" s="137">
        <v>83</v>
      </c>
      <c r="AM88" s="137" t="str">
        <f>IF(申込一覧表!AA88="","",申込一覧表!AA88)</f>
        <v/>
      </c>
      <c r="AN88" s="146" t="str">
        <f>IF(申込一覧表!B88="","",申込一覧表!B88)</f>
        <v/>
      </c>
    </row>
    <row r="89" spans="1:40" ht="15.75" customHeight="1">
      <c r="A89" s="235"/>
      <c r="B89" s="149" t="s">
        <v>274</v>
      </c>
      <c r="C89" s="239"/>
      <c r="D89" s="240"/>
      <c r="E89" s="239"/>
      <c r="F89" s="240"/>
      <c r="G89" s="239"/>
      <c r="H89" s="240"/>
      <c r="I89" s="239"/>
      <c r="J89" s="240"/>
      <c r="K89" s="239"/>
      <c r="L89" s="240"/>
      <c r="M89" s="235"/>
      <c r="N89" s="149" t="s">
        <v>274</v>
      </c>
      <c r="O89" s="239"/>
      <c r="P89" s="240"/>
      <c r="Q89" s="239"/>
      <c r="R89" s="240"/>
      <c r="S89" s="239"/>
      <c r="T89" s="240"/>
      <c r="U89" s="239"/>
      <c r="V89" s="240"/>
      <c r="W89" s="239"/>
      <c r="X89" s="240"/>
      <c r="Y89" s="235"/>
      <c r="Z89" s="149" t="s">
        <v>274</v>
      </c>
      <c r="AA89" s="239"/>
      <c r="AB89" s="240"/>
      <c r="AC89" s="239"/>
      <c r="AD89" s="240"/>
      <c r="AE89" s="239"/>
      <c r="AF89" s="240"/>
      <c r="AG89" s="239"/>
      <c r="AH89" s="240"/>
      <c r="AI89" s="239"/>
      <c r="AJ89" s="240"/>
      <c r="AL89" s="137">
        <v>84</v>
      </c>
      <c r="AM89" s="137" t="str">
        <f>IF(申込一覧表!AA89="","",申込一覧表!AA89)</f>
        <v/>
      </c>
      <c r="AN89" s="146" t="str">
        <f>IF(申込一覧表!B89="","",申込一覧表!B89)</f>
        <v/>
      </c>
    </row>
    <row r="90" spans="1:40" ht="15.75" customHeight="1">
      <c r="A90" s="235"/>
      <c r="B90" s="149" t="s">
        <v>275</v>
      </c>
      <c r="C90" s="239"/>
      <c r="D90" s="240"/>
      <c r="E90" s="239"/>
      <c r="F90" s="240"/>
      <c r="G90" s="239"/>
      <c r="H90" s="240"/>
      <c r="I90" s="239"/>
      <c r="J90" s="240"/>
      <c r="K90" s="239"/>
      <c r="L90" s="240"/>
      <c r="M90" s="235"/>
      <c r="N90" s="149" t="s">
        <v>275</v>
      </c>
      <c r="O90" s="239"/>
      <c r="P90" s="240"/>
      <c r="Q90" s="239"/>
      <c r="R90" s="240"/>
      <c r="S90" s="239"/>
      <c r="T90" s="240"/>
      <c r="U90" s="239"/>
      <c r="V90" s="240"/>
      <c r="W90" s="239"/>
      <c r="X90" s="240"/>
      <c r="Y90" s="235"/>
      <c r="Z90" s="149" t="s">
        <v>275</v>
      </c>
      <c r="AA90" s="239"/>
      <c r="AB90" s="240"/>
      <c r="AC90" s="239"/>
      <c r="AD90" s="240"/>
      <c r="AE90" s="239"/>
      <c r="AF90" s="240"/>
      <c r="AG90" s="239"/>
      <c r="AH90" s="240"/>
      <c r="AI90" s="239"/>
      <c r="AJ90" s="240"/>
      <c r="AL90" s="137">
        <v>85</v>
      </c>
      <c r="AM90" s="137" t="str">
        <f>IF(申込一覧表!AA90="","",申込一覧表!AA90)</f>
        <v/>
      </c>
      <c r="AN90" s="146" t="str">
        <f>IF(申込一覧表!B90="","",申込一覧表!B90)</f>
        <v/>
      </c>
    </row>
    <row r="91" spans="1:40" ht="15.75" customHeight="1" thickBot="1">
      <c r="A91" s="236"/>
      <c r="B91" s="150" t="s">
        <v>276</v>
      </c>
      <c r="C91" s="247"/>
      <c r="D91" s="248"/>
      <c r="E91" s="247"/>
      <c r="F91" s="248"/>
      <c r="G91" s="247"/>
      <c r="H91" s="248"/>
      <c r="I91" s="247"/>
      <c r="J91" s="248"/>
      <c r="K91" s="247"/>
      <c r="L91" s="248"/>
      <c r="M91" s="236"/>
      <c r="N91" s="150" t="s">
        <v>276</v>
      </c>
      <c r="O91" s="247"/>
      <c r="P91" s="248"/>
      <c r="Q91" s="247"/>
      <c r="R91" s="248"/>
      <c r="S91" s="247"/>
      <c r="T91" s="248"/>
      <c r="U91" s="247"/>
      <c r="V91" s="248"/>
      <c r="W91" s="247"/>
      <c r="X91" s="248"/>
      <c r="Y91" s="236"/>
      <c r="Z91" s="150" t="s">
        <v>276</v>
      </c>
      <c r="AA91" s="247"/>
      <c r="AB91" s="248"/>
      <c r="AC91" s="247"/>
      <c r="AD91" s="248"/>
      <c r="AE91" s="247"/>
      <c r="AF91" s="248"/>
      <c r="AG91" s="247"/>
      <c r="AH91" s="248"/>
      <c r="AI91" s="247"/>
      <c r="AJ91" s="248"/>
      <c r="AL91" s="137">
        <v>86</v>
      </c>
      <c r="AM91" s="137" t="str">
        <f>IF(申込一覧表!AA91="","",申込一覧表!AA91)</f>
        <v/>
      </c>
      <c r="AN91" s="146" t="str">
        <f>IF(申込一覧表!B91="","",申込一覧表!B91)</f>
        <v/>
      </c>
    </row>
    <row r="92" spans="1:40" ht="15.75" customHeight="1">
      <c r="A92" s="234" t="s">
        <v>283</v>
      </c>
      <c r="B92" s="148" t="s">
        <v>273</v>
      </c>
      <c r="C92" s="245"/>
      <c r="D92" s="246"/>
      <c r="E92" s="245"/>
      <c r="F92" s="246"/>
      <c r="G92" s="245"/>
      <c r="H92" s="246"/>
      <c r="I92" s="245"/>
      <c r="J92" s="246"/>
      <c r="K92" s="245"/>
      <c r="L92" s="246"/>
      <c r="M92" s="234" t="s">
        <v>283</v>
      </c>
      <c r="N92" s="148" t="s">
        <v>273</v>
      </c>
      <c r="O92" s="245"/>
      <c r="P92" s="246"/>
      <c r="Q92" s="245"/>
      <c r="R92" s="246"/>
      <c r="S92" s="245"/>
      <c r="T92" s="246"/>
      <c r="U92" s="245"/>
      <c r="V92" s="246"/>
      <c r="W92" s="245"/>
      <c r="X92" s="246"/>
      <c r="Y92" s="234" t="s">
        <v>283</v>
      </c>
      <c r="Z92" s="148" t="s">
        <v>273</v>
      </c>
      <c r="AA92" s="245"/>
      <c r="AB92" s="246"/>
      <c r="AC92" s="245"/>
      <c r="AD92" s="246"/>
      <c r="AE92" s="245"/>
      <c r="AF92" s="246"/>
      <c r="AG92" s="245"/>
      <c r="AH92" s="246"/>
      <c r="AI92" s="245"/>
      <c r="AJ92" s="246"/>
      <c r="AL92" s="137">
        <v>87</v>
      </c>
      <c r="AM92" s="137" t="str">
        <f>IF(申込一覧表!AA92="","",申込一覧表!AA92)</f>
        <v/>
      </c>
      <c r="AN92" s="146" t="str">
        <f>IF(申込一覧表!B92="","",申込一覧表!B92)</f>
        <v/>
      </c>
    </row>
    <row r="93" spans="1:40" ht="15.75" customHeight="1">
      <c r="A93" s="235"/>
      <c r="B93" s="149" t="s">
        <v>274</v>
      </c>
      <c r="C93" s="239"/>
      <c r="D93" s="240"/>
      <c r="E93" s="239"/>
      <c r="F93" s="240"/>
      <c r="G93" s="239"/>
      <c r="H93" s="240"/>
      <c r="I93" s="239"/>
      <c r="J93" s="240"/>
      <c r="K93" s="239"/>
      <c r="L93" s="240"/>
      <c r="M93" s="235"/>
      <c r="N93" s="149" t="s">
        <v>274</v>
      </c>
      <c r="O93" s="239"/>
      <c r="P93" s="240"/>
      <c r="Q93" s="239"/>
      <c r="R93" s="240"/>
      <c r="S93" s="239"/>
      <c r="T93" s="240"/>
      <c r="U93" s="239"/>
      <c r="V93" s="240"/>
      <c r="W93" s="239"/>
      <c r="X93" s="240"/>
      <c r="Y93" s="235"/>
      <c r="Z93" s="149" t="s">
        <v>274</v>
      </c>
      <c r="AA93" s="239"/>
      <c r="AB93" s="240"/>
      <c r="AC93" s="239"/>
      <c r="AD93" s="240"/>
      <c r="AE93" s="239"/>
      <c r="AF93" s="240"/>
      <c r="AG93" s="239"/>
      <c r="AH93" s="240"/>
      <c r="AI93" s="239"/>
      <c r="AJ93" s="240"/>
      <c r="AL93" s="137">
        <v>88</v>
      </c>
      <c r="AM93" s="137" t="str">
        <f>IF(申込一覧表!AA93="","",申込一覧表!AA93)</f>
        <v/>
      </c>
      <c r="AN93" s="146" t="str">
        <f>IF(申込一覧表!B93="","",申込一覧表!B93)</f>
        <v/>
      </c>
    </row>
    <row r="94" spans="1:40" ht="15.75" customHeight="1">
      <c r="A94" s="235"/>
      <c r="B94" s="149" t="s">
        <v>275</v>
      </c>
      <c r="C94" s="239"/>
      <c r="D94" s="240"/>
      <c r="E94" s="239"/>
      <c r="F94" s="240"/>
      <c r="G94" s="239"/>
      <c r="H94" s="240"/>
      <c r="I94" s="239"/>
      <c r="J94" s="240"/>
      <c r="K94" s="239"/>
      <c r="L94" s="240"/>
      <c r="M94" s="235"/>
      <c r="N94" s="149" t="s">
        <v>275</v>
      </c>
      <c r="O94" s="239"/>
      <c r="P94" s="240"/>
      <c r="Q94" s="239"/>
      <c r="R94" s="240"/>
      <c r="S94" s="239"/>
      <c r="T94" s="240"/>
      <c r="U94" s="239"/>
      <c r="V94" s="240"/>
      <c r="W94" s="239"/>
      <c r="X94" s="240"/>
      <c r="Y94" s="235"/>
      <c r="Z94" s="149" t="s">
        <v>275</v>
      </c>
      <c r="AA94" s="239"/>
      <c r="AB94" s="240"/>
      <c r="AC94" s="239"/>
      <c r="AD94" s="240"/>
      <c r="AE94" s="239"/>
      <c r="AF94" s="240"/>
      <c r="AG94" s="239"/>
      <c r="AH94" s="240"/>
      <c r="AI94" s="239"/>
      <c r="AJ94" s="240"/>
      <c r="AL94" s="137">
        <v>89</v>
      </c>
      <c r="AM94" s="137" t="str">
        <f>IF(申込一覧表!AA94="","",申込一覧表!AA94)</f>
        <v/>
      </c>
      <c r="AN94" s="146" t="str">
        <f>IF(申込一覧表!B94="","",申込一覧表!B94)</f>
        <v/>
      </c>
    </row>
    <row r="95" spans="1:40" ht="15.75" customHeight="1" thickBot="1">
      <c r="A95" s="236"/>
      <c r="B95" s="150" t="s">
        <v>276</v>
      </c>
      <c r="C95" s="247"/>
      <c r="D95" s="248"/>
      <c r="E95" s="247"/>
      <c r="F95" s="248"/>
      <c r="G95" s="247"/>
      <c r="H95" s="248"/>
      <c r="I95" s="247"/>
      <c r="J95" s="248"/>
      <c r="K95" s="247"/>
      <c r="L95" s="248"/>
      <c r="M95" s="236"/>
      <c r="N95" s="150" t="s">
        <v>276</v>
      </c>
      <c r="O95" s="247"/>
      <c r="P95" s="248"/>
      <c r="Q95" s="247"/>
      <c r="R95" s="248"/>
      <c r="S95" s="247"/>
      <c r="T95" s="248"/>
      <c r="U95" s="247"/>
      <c r="V95" s="248"/>
      <c r="W95" s="247"/>
      <c r="X95" s="248"/>
      <c r="Y95" s="236"/>
      <c r="Z95" s="150" t="s">
        <v>276</v>
      </c>
      <c r="AA95" s="247"/>
      <c r="AB95" s="248"/>
      <c r="AC95" s="247"/>
      <c r="AD95" s="248"/>
      <c r="AE95" s="247"/>
      <c r="AF95" s="248"/>
      <c r="AG95" s="247"/>
      <c r="AH95" s="248"/>
      <c r="AI95" s="247"/>
      <c r="AJ95" s="248"/>
      <c r="AL95" s="137">
        <v>90</v>
      </c>
      <c r="AM95" s="137" t="str">
        <f>IF(申込一覧表!AA95="","",申込一覧表!AA95)</f>
        <v/>
      </c>
      <c r="AN95" s="146" t="str">
        <f>IF(申込一覧表!B95="","",申込一覧表!B95)</f>
        <v/>
      </c>
    </row>
    <row r="96" spans="1:40" ht="15.75" customHeight="1">
      <c r="A96" s="234" t="s">
        <v>284</v>
      </c>
      <c r="B96" s="148" t="s">
        <v>273</v>
      </c>
      <c r="C96" s="245"/>
      <c r="D96" s="246"/>
      <c r="E96" s="245"/>
      <c r="F96" s="246"/>
      <c r="G96" s="245"/>
      <c r="H96" s="246"/>
      <c r="I96" s="245"/>
      <c r="J96" s="246"/>
      <c r="K96" s="245"/>
      <c r="L96" s="246"/>
      <c r="M96" s="234" t="s">
        <v>284</v>
      </c>
      <c r="N96" s="148" t="s">
        <v>273</v>
      </c>
      <c r="O96" s="245"/>
      <c r="P96" s="246"/>
      <c r="Q96" s="245"/>
      <c r="R96" s="246"/>
      <c r="S96" s="245"/>
      <c r="T96" s="246"/>
      <c r="U96" s="245"/>
      <c r="V96" s="246"/>
      <c r="W96" s="245"/>
      <c r="X96" s="246"/>
      <c r="Y96" s="234" t="s">
        <v>284</v>
      </c>
      <c r="Z96" s="148" t="s">
        <v>273</v>
      </c>
      <c r="AA96" s="245"/>
      <c r="AB96" s="246"/>
      <c r="AC96" s="245"/>
      <c r="AD96" s="246"/>
      <c r="AE96" s="245"/>
      <c r="AF96" s="246"/>
      <c r="AG96" s="245"/>
      <c r="AH96" s="246"/>
      <c r="AI96" s="245"/>
      <c r="AJ96" s="246"/>
      <c r="AL96" s="137">
        <v>91</v>
      </c>
      <c r="AM96" s="137" t="str">
        <f>IF(申込一覧表!AA96="","",申込一覧表!AA96)</f>
        <v/>
      </c>
      <c r="AN96" s="146" t="str">
        <f>IF(申込一覧表!B96="","",申込一覧表!B96)</f>
        <v/>
      </c>
    </row>
    <row r="97" spans="1:40" ht="15.75" customHeight="1">
      <c r="A97" s="235"/>
      <c r="B97" s="149" t="s">
        <v>274</v>
      </c>
      <c r="C97" s="239"/>
      <c r="D97" s="240"/>
      <c r="E97" s="239"/>
      <c r="F97" s="240"/>
      <c r="G97" s="239"/>
      <c r="H97" s="240"/>
      <c r="I97" s="239"/>
      <c r="J97" s="240"/>
      <c r="K97" s="239"/>
      <c r="L97" s="240"/>
      <c r="M97" s="235"/>
      <c r="N97" s="149" t="s">
        <v>274</v>
      </c>
      <c r="O97" s="239"/>
      <c r="P97" s="240"/>
      <c r="Q97" s="239"/>
      <c r="R97" s="240"/>
      <c r="S97" s="239"/>
      <c r="T97" s="240"/>
      <c r="U97" s="239"/>
      <c r="V97" s="240"/>
      <c r="W97" s="239"/>
      <c r="X97" s="240"/>
      <c r="Y97" s="235"/>
      <c r="Z97" s="149" t="s">
        <v>274</v>
      </c>
      <c r="AA97" s="239"/>
      <c r="AB97" s="240"/>
      <c r="AC97" s="239"/>
      <c r="AD97" s="240"/>
      <c r="AE97" s="239"/>
      <c r="AF97" s="240"/>
      <c r="AG97" s="239"/>
      <c r="AH97" s="240"/>
      <c r="AI97" s="239"/>
      <c r="AJ97" s="240"/>
      <c r="AL97" s="137">
        <v>92</v>
      </c>
      <c r="AM97" s="137" t="str">
        <f>IF(申込一覧表!AA97="","",申込一覧表!AA97)</f>
        <v/>
      </c>
      <c r="AN97" s="146" t="str">
        <f>IF(申込一覧表!B97="","",申込一覧表!B97)</f>
        <v/>
      </c>
    </row>
    <row r="98" spans="1:40" ht="15.75" customHeight="1">
      <c r="A98" s="235"/>
      <c r="B98" s="149" t="s">
        <v>275</v>
      </c>
      <c r="C98" s="239"/>
      <c r="D98" s="240"/>
      <c r="E98" s="239"/>
      <c r="F98" s="240"/>
      <c r="G98" s="239"/>
      <c r="H98" s="240"/>
      <c r="I98" s="239"/>
      <c r="J98" s="240"/>
      <c r="K98" s="239"/>
      <c r="L98" s="240"/>
      <c r="M98" s="235"/>
      <c r="N98" s="149" t="s">
        <v>275</v>
      </c>
      <c r="O98" s="239"/>
      <c r="P98" s="240"/>
      <c r="Q98" s="239"/>
      <c r="R98" s="240"/>
      <c r="S98" s="239"/>
      <c r="T98" s="240"/>
      <c r="U98" s="239"/>
      <c r="V98" s="240"/>
      <c r="W98" s="239"/>
      <c r="X98" s="240"/>
      <c r="Y98" s="235"/>
      <c r="Z98" s="149" t="s">
        <v>275</v>
      </c>
      <c r="AA98" s="239"/>
      <c r="AB98" s="240"/>
      <c r="AC98" s="239"/>
      <c r="AD98" s="240"/>
      <c r="AE98" s="239"/>
      <c r="AF98" s="240"/>
      <c r="AG98" s="239"/>
      <c r="AH98" s="240"/>
      <c r="AI98" s="239"/>
      <c r="AJ98" s="240"/>
      <c r="AL98" s="137">
        <v>93</v>
      </c>
      <c r="AM98" s="137" t="str">
        <f>IF(申込一覧表!AA98="","",申込一覧表!AA98)</f>
        <v/>
      </c>
      <c r="AN98" s="146" t="str">
        <f>IF(申込一覧表!B98="","",申込一覧表!B98)</f>
        <v/>
      </c>
    </row>
    <row r="99" spans="1:40" ht="15.75" customHeight="1" thickBot="1">
      <c r="A99" s="236"/>
      <c r="B99" s="150" t="s">
        <v>276</v>
      </c>
      <c r="C99" s="247"/>
      <c r="D99" s="248"/>
      <c r="E99" s="247"/>
      <c r="F99" s="248"/>
      <c r="G99" s="247"/>
      <c r="H99" s="248"/>
      <c r="I99" s="247"/>
      <c r="J99" s="248"/>
      <c r="K99" s="247"/>
      <c r="L99" s="248"/>
      <c r="M99" s="236"/>
      <c r="N99" s="150" t="s">
        <v>276</v>
      </c>
      <c r="O99" s="247"/>
      <c r="P99" s="248"/>
      <c r="Q99" s="247"/>
      <c r="R99" s="248"/>
      <c r="S99" s="247"/>
      <c r="T99" s="248"/>
      <c r="U99" s="247"/>
      <c r="V99" s="248"/>
      <c r="W99" s="247"/>
      <c r="X99" s="248"/>
      <c r="Y99" s="236"/>
      <c r="Z99" s="150" t="s">
        <v>276</v>
      </c>
      <c r="AA99" s="247"/>
      <c r="AB99" s="248"/>
      <c r="AC99" s="247"/>
      <c r="AD99" s="248"/>
      <c r="AE99" s="247"/>
      <c r="AF99" s="248"/>
      <c r="AG99" s="247"/>
      <c r="AH99" s="248"/>
      <c r="AI99" s="247"/>
      <c r="AJ99" s="248"/>
      <c r="AL99" s="137">
        <v>94</v>
      </c>
      <c r="AM99" s="137" t="str">
        <f>IF(申込一覧表!AA99="","",申込一覧表!AA99)</f>
        <v/>
      </c>
      <c r="AN99" s="146" t="str">
        <f>IF(申込一覧表!B99="","",申込一覧表!B99)</f>
        <v/>
      </c>
    </row>
    <row r="100" spans="1:40" ht="15.75" customHeight="1">
      <c r="A100" s="234" t="s">
        <v>285</v>
      </c>
      <c r="B100" s="148" t="s">
        <v>273</v>
      </c>
      <c r="C100" s="245"/>
      <c r="D100" s="246"/>
      <c r="E100" s="245"/>
      <c r="F100" s="246"/>
      <c r="G100" s="245"/>
      <c r="H100" s="246"/>
      <c r="I100" s="245"/>
      <c r="J100" s="246"/>
      <c r="K100" s="245"/>
      <c r="L100" s="246"/>
      <c r="M100" s="234" t="s">
        <v>285</v>
      </c>
      <c r="N100" s="148" t="s">
        <v>273</v>
      </c>
      <c r="O100" s="245"/>
      <c r="P100" s="246"/>
      <c r="Q100" s="245"/>
      <c r="R100" s="246"/>
      <c r="S100" s="245"/>
      <c r="T100" s="246"/>
      <c r="U100" s="245"/>
      <c r="V100" s="246"/>
      <c r="W100" s="245"/>
      <c r="X100" s="246"/>
      <c r="Y100" s="234" t="s">
        <v>285</v>
      </c>
      <c r="Z100" s="148" t="s">
        <v>273</v>
      </c>
      <c r="AA100" s="245"/>
      <c r="AB100" s="246"/>
      <c r="AC100" s="245"/>
      <c r="AD100" s="246"/>
      <c r="AE100" s="245"/>
      <c r="AF100" s="246"/>
      <c r="AG100" s="245"/>
      <c r="AH100" s="246"/>
      <c r="AI100" s="245"/>
      <c r="AJ100" s="246"/>
      <c r="AL100" s="137">
        <v>95</v>
      </c>
      <c r="AM100" s="137" t="str">
        <f>IF(申込一覧表!AA100="","",申込一覧表!AA100)</f>
        <v/>
      </c>
      <c r="AN100" s="146" t="str">
        <f>IF(申込一覧表!B100="","",申込一覧表!B100)</f>
        <v/>
      </c>
    </row>
    <row r="101" spans="1:40" ht="15.75" customHeight="1">
      <c r="A101" s="235"/>
      <c r="B101" s="149" t="s">
        <v>274</v>
      </c>
      <c r="C101" s="239"/>
      <c r="D101" s="240"/>
      <c r="E101" s="239"/>
      <c r="F101" s="240"/>
      <c r="G101" s="239"/>
      <c r="H101" s="240"/>
      <c r="I101" s="239"/>
      <c r="J101" s="240"/>
      <c r="K101" s="239"/>
      <c r="L101" s="240"/>
      <c r="M101" s="235"/>
      <c r="N101" s="149" t="s">
        <v>274</v>
      </c>
      <c r="O101" s="239"/>
      <c r="P101" s="240"/>
      <c r="Q101" s="239"/>
      <c r="R101" s="240"/>
      <c r="S101" s="239"/>
      <c r="T101" s="240"/>
      <c r="U101" s="239"/>
      <c r="V101" s="240"/>
      <c r="W101" s="239"/>
      <c r="X101" s="240"/>
      <c r="Y101" s="235"/>
      <c r="Z101" s="149" t="s">
        <v>274</v>
      </c>
      <c r="AA101" s="239"/>
      <c r="AB101" s="240"/>
      <c r="AC101" s="239"/>
      <c r="AD101" s="240"/>
      <c r="AE101" s="239"/>
      <c r="AF101" s="240"/>
      <c r="AG101" s="239"/>
      <c r="AH101" s="240"/>
      <c r="AI101" s="239"/>
      <c r="AJ101" s="240"/>
      <c r="AL101" s="137">
        <v>96</v>
      </c>
      <c r="AM101" s="137" t="str">
        <f>IF(申込一覧表!AA101="","",申込一覧表!AA101)</f>
        <v/>
      </c>
      <c r="AN101" s="146" t="str">
        <f>IF(申込一覧表!B101="","",申込一覧表!B101)</f>
        <v/>
      </c>
    </row>
    <row r="102" spans="1:40" ht="15.75" customHeight="1">
      <c r="A102" s="235"/>
      <c r="B102" s="149" t="s">
        <v>275</v>
      </c>
      <c r="C102" s="239"/>
      <c r="D102" s="240"/>
      <c r="E102" s="239"/>
      <c r="F102" s="240"/>
      <c r="G102" s="239"/>
      <c r="H102" s="240"/>
      <c r="I102" s="239"/>
      <c r="J102" s="240"/>
      <c r="K102" s="239"/>
      <c r="L102" s="240"/>
      <c r="M102" s="235"/>
      <c r="N102" s="149" t="s">
        <v>275</v>
      </c>
      <c r="O102" s="239"/>
      <c r="P102" s="240"/>
      <c r="Q102" s="239"/>
      <c r="R102" s="240"/>
      <c r="S102" s="239"/>
      <c r="T102" s="240"/>
      <c r="U102" s="239"/>
      <c r="V102" s="240"/>
      <c r="W102" s="239"/>
      <c r="X102" s="240"/>
      <c r="Y102" s="235"/>
      <c r="Z102" s="149" t="s">
        <v>275</v>
      </c>
      <c r="AA102" s="239"/>
      <c r="AB102" s="240"/>
      <c r="AC102" s="239"/>
      <c r="AD102" s="240"/>
      <c r="AE102" s="239"/>
      <c r="AF102" s="240"/>
      <c r="AG102" s="239"/>
      <c r="AH102" s="240"/>
      <c r="AI102" s="239"/>
      <c r="AJ102" s="240"/>
      <c r="AL102" s="137">
        <v>97</v>
      </c>
      <c r="AM102" s="137" t="str">
        <f>IF(申込一覧表!AA102="","",申込一覧表!AA102)</f>
        <v/>
      </c>
      <c r="AN102" s="146" t="str">
        <f>IF(申込一覧表!B102="","",申込一覧表!B102)</f>
        <v/>
      </c>
    </row>
    <row r="103" spans="1:40" ht="15.75" customHeight="1" thickBot="1">
      <c r="A103" s="236"/>
      <c r="B103" s="150" t="s">
        <v>276</v>
      </c>
      <c r="C103" s="247"/>
      <c r="D103" s="248"/>
      <c r="E103" s="247"/>
      <c r="F103" s="248"/>
      <c r="G103" s="247"/>
      <c r="H103" s="248"/>
      <c r="I103" s="247"/>
      <c r="J103" s="248"/>
      <c r="K103" s="247"/>
      <c r="L103" s="248"/>
      <c r="M103" s="236"/>
      <c r="N103" s="150" t="s">
        <v>276</v>
      </c>
      <c r="O103" s="247"/>
      <c r="P103" s="248"/>
      <c r="Q103" s="247"/>
      <c r="R103" s="248"/>
      <c r="S103" s="247"/>
      <c r="T103" s="248"/>
      <c r="U103" s="247"/>
      <c r="V103" s="248"/>
      <c r="W103" s="247"/>
      <c r="X103" s="248"/>
      <c r="Y103" s="236"/>
      <c r="Z103" s="150" t="s">
        <v>276</v>
      </c>
      <c r="AA103" s="247"/>
      <c r="AB103" s="248"/>
      <c r="AC103" s="247"/>
      <c r="AD103" s="248"/>
      <c r="AE103" s="247"/>
      <c r="AF103" s="248"/>
      <c r="AG103" s="247"/>
      <c r="AH103" s="248"/>
      <c r="AI103" s="247"/>
      <c r="AJ103" s="248"/>
      <c r="AL103" s="137">
        <v>98</v>
      </c>
      <c r="AM103" s="137" t="str">
        <f>IF(申込一覧表!AA103="","",申込一覧表!AA103)</f>
        <v/>
      </c>
      <c r="AN103" s="146" t="str">
        <f>IF(申込一覧表!B103="","",申込一覧表!B103)</f>
        <v/>
      </c>
    </row>
    <row r="104" spans="1:40" ht="15.75" customHeight="1">
      <c r="A104" s="234" t="s">
        <v>286</v>
      </c>
      <c r="B104" s="148" t="s">
        <v>273</v>
      </c>
      <c r="C104" s="245"/>
      <c r="D104" s="246"/>
      <c r="E104" s="245"/>
      <c r="F104" s="246"/>
      <c r="G104" s="245"/>
      <c r="H104" s="246"/>
      <c r="I104" s="245"/>
      <c r="J104" s="246"/>
      <c r="K104" s="245"/>
      <c r="L104" s="246"/>
      <c r="M104" s="234" t="s">
        <v>286</v>
      </c>
      <c r="N104" s="148" t="s">
        <v>273</v>
      </c>
      <c r="O104" s="245"/>
      <c r="P104" s="246"/>
      <c r="Q104" s="245"/>
      <c r="R104" s="246"/>
      <c r="S104" s="245"/>
      <c r="T104" s="246"/>
      <c r="U104" s="245"/>
      <c r="V104" s="246"/>
      <c r="W104" s="245"/>
      <c r="X104" s="246"/>
      <c r="Y104" s="234" t="s">
        <v>286</v>
      </c>
      <c r="Z104" s="148" t="s">
        <v>273</v>
      </c>
      <c r="AA104" s="245"/>
      <c r="AB104" s="246"/>
      <c r="AC104" s="245"/>
      <c r="AD104" s="246"/>
      <c r="AE104" s="245"/>
      <c r="AF104" s="246"/>
      <c r="AG104" s="245"/>
      <c r="AH104" s="246"/>
      <c r="AI104" s="245"/>
      <c r="AJ104" s="246"/>
      <c r="AL104" s="137">
        <v>99</v>
      </c>
      <c r="AM104" s="137" t="str">
        <f>IF(申込一覧表!AA104="","",申込一覧表!AA104)</f>
        <v/>
      </c>
      <c r="AN104" s="146" t="str">
        <f>IF(申込一覧表!B104="","",申込一覧表!B104)</f>
        <v/>
      </c>
    </row>
    <row r="105" spans="1:40" ht="15.75" customHeight="1">
      <c r="A105" s="235"/>
      <c r="B105" s="149" t="s">
        <v>274</v>
      </c>
      <c r="C105" s="239"/>
      <c r="D105" s="240"/>
      <c r="E105" s="239"/>
      <c r="F105" s="240"/>
      <c r="G105" s="239"/>
      <c r="H105" s="240"/>
      <c r="I105" s="239"/>
      <c r="J105" s="240"/>
      <c r="K105" s="239"/>
      <c r="L105" s="240"/>
      <c r="M105" s="235"/>
      <c r="N105" s="149" t="s">
        <v>274</v>
      </c>
      <c r="O105" s="239"/>
      <c r="P105" s="240"/>
      <c r="Q105" s="239"/>
      <c r="R105" s="240"/>
      <c r="S105" s="239"/>
      <c r="T105" s="240"/>
      <c r="U105" s="239"/>
      <c r="V105" s="240"/>
      <c r="W105" s="239"/>
      <c r="X105" s="240"/>
      <c r="Y105" s="235"/>
      <c r="Z105" s="149" t="s">
        <v>274</v>
      </c>
      <c r="AA105" s="239"/>
      <c r="AB105" s="240"/>
      <c r="AC105" s="239"/>
      <c r="AD105" s="240"/>
      <c r="AE105" s="239"/>
      <c r="AF105" s="240"/>
      <c r="AG105" s="239"/>
      <c r="AH105" s="240"/>
      <c r="AI105" s="239"/>
      <c r="AJ105" s="240"/>
      <c r="AL105" s="137">
        <v>100</v>
      </c>
      <c r="AM105" s="137" t="str">
        <f>IF(申込一覧表!AA105="","",申込一覧表!AA105)</f>
        <v/>
      </c>
      <c r="AN105" s="146" t="str">
        <f>IF(申込一覧表!B105="","",申込一覧表!B105)</f>
        <v/>
      </c>
    </row>
    <row r="106" spans="1:40" ht="15.75" customHeight="1">
      <c r="A106" s="235"/>
      <c r="B106" s="149" t="s">
        <v>275</v>
      </c>
      <c r="C106" s="239"/>
      <c r="D106" s="240"/>
      <c r="E106" s="239"/>
      <c r="F106" s="240"/>
      <c r="G106" s="239"/>
      <c r="H106" s="240"/>
      <c r="I106" s="239"/>
      <c r="J106" s="240"/>
      <c r="K106" s="239"/>
      <c r="L106" s="240"/>
      <c r="M106" s="235"/>
      <c r="N106" s="149" t="s">
        <v>275</v>
      </c>
      <c r="O106" s="239"/>
      <c r="P106" s="240"/>
      <c r="Q106" s="239"/>
      <c r="R106" s="240"/>
      <c r="S106" s="239"/>
      <c r="T106" s="240"/>
      <c r="U106" s="239"/>
      <c r="V106" s="240"/>
      <c r="W106" s="239"/>
      <c r="X106" s="240"/>
      <c r="Y106" s="235"/>
      <c r="Z106" s="149" t="s">
        <v>275</v>
      </c>
      <c r="AA106" s="239"/>
      <c r="AB106" s="240"/>
      <c r="AC106" s="239"/>
      <c r="AD106" s="240"/>
      <c r="AE106" s="239"/>
      <c r="AF106" s="240"/>
      <c r="AG106" s="239"/>
      <c r="AH106" s="240"/>
      <c r="AI106" s="239"/>
      <c r="AJ106" s="240"/>
      <c r="AL106" s="137">
        <v>101</v>
      </c>
      <c r="AM106" s="137" t="str">
        <f>IF(申込一覧表!AA106="","",申込一覧表!AA106)</f>
        <v/>
      </c>
      <c r="AN106" s="146" t="str">
        <f>IF(申込一覧表!B106="","",申込一覧表!B106)</f>
        <v/>
      </c>
    </row>
    <row r="107" spans="1:40" ht="15.75" customHeight="1" thickBot="1">
      <c r="A107" s="236"/>
      <c r="B107" s="150" t="s">
        <v>276</v>
      </c>
      <c r="C107" s="247"/>
      <c r="D107" s="248"/>
      <c r="E107" s="247"/>
      <c r="F107" s="248"/>
      <c r="G107" s="247"/>
      <c r="H107" s="248"/>
      <c r="I107" s="247"/>
      <c r="J107" s="248"/>
      <c r="K107" s="247"/>
      <c r="L107" s="248"/>
      <c r="M107" s="236"/>
      <c r="N107" s="150" t="s">
        <v>276</v>
      </c>
      <c r="O107" s="247"/>
      <c r="P107" s="248"/>
      <c r="Q107" s="247"/>
      <c r="R107" s="248"/>
      <c r="S107" s="247"/>
      <c r="T107" s="248"/>
      <c r="U107" s="247"/>
      <c r="V107" s="248"/>
      <c r="W107" s="247"/>
      <c r="X107" s="248"/>
      <c r="Y107" s="236"/>
      <c r="Z107" s="150" t="s">
        <v>276</v>
      </c>
      <c r="AA107" s="247"/>
      <c r="AB107" s="248"/>
      <c r="AC107" s="247"/>
      <c r="AD107" s="248"/>
      <c r="AE107" s="247"/>
      <c r="AF107" s="248"/>
      <c r="AG107" s="247"/>
      <c r="AH107" s="248"/>
      <c r="AI107" s="247"/>
      <c r="AJ107" s="248"/>
      <c r="AL107" s="137">
        <v>102</v>
      </c>
      <c r="AM107" s="137" t="str">
        <f>IF(申込一覧表!AA107="","",申込一覧表!AA107)</f>
        <v/>
      </c>
      <c r="AN107" s="146" t="str">
        <f>IF(申込一覧表!B107="","",申込一覧表!B107)</f>
        <v/>
      </c>
    </row>
    <row r="108" spans="1:40" ht="15.75" customHeight="1">
      <c r="A108" s="234" t="s">
        <v>287</v>
      </c>
      <c r="B108" s="148" t="s">
        <v>273</v>
      </c>
      <c r="C108" s="245"/>
      <c r="D108" s="246"/>
      <c r="E108" s="245"/>
      <c r="F108" s="246"/>
      <c r="G108" s="245"/>
      <c r="H108" s="246"/>
      <c r="I108" s="245"/>
      <c r="J108" s="246"/>
      <c r="K108" s="245"/>
      <c r="L108" s="246"/>
      <c r="M108" s="234" t="s">
        <v>287</v>
      </c>
      <c r="N108" s="148" t="s">
        <v>273</v>
      </c>
      <c r="O108" s="245"/>
      <c r="P108" s="246"/>
      <c r="Q108" s="245"/>
      <c r="R108" s="246"/>
      <c r="S108" s="245"/>
      <c r="T108" s="246"/>
      <c r="U108" s="245"/>
      <c r="V108" s="246"/>
      <c r="W108" s="245"/>
      <c r="X108" s="246"/>
      <c r="Y108" s="234" t="s">
        <v>287</v>
      </c>
      <c r="Z108" s="148" t="s">
        <v>273</v>
      </c>
      <c r="AA108" s="245"/>
      <c r="AB108" s="246"/>
      <c r="AC108" s="245"/>
      <c r="AD108" s="246"/>
      <c r="AE108" s="245"/>
      <c r="AF108" s="246"/>
      <c r="AG108" s="245"/>
      <c r="AH108" s="246"/>
      <c r="AI108" s="245"/>
      <c r="AJ108" s="246"/>
      <c r="AL108" s="137">
        <v>103</v>
      </c>
      <c r="AM108" s="137" t="str">
        <f>IF(申込一覧表!AA108="","",申込一覧表!AA108)</f>
        <v/>
      </c>
      <c r="AN108" s="146" t="str">
        <f>IF(申込一覧表!B108="","",申込一覧表!B108)</f>
        <v/>
      </c>
    </row>
    <row r="109" spans="1:40" ht="15.75" customHeight="1">
      <c r="A109" s="235"/>
      <c r="B109" s="149" t="s">
        <v>274</v>
      </c>
      <c r="C109" s="239"/>
      <c r="D109" s="240"/>
      <c r="E109" s="239"/>
      <c r="F109" s="240"/>
      <c r="G109" s="239"/>
      <c r="H109" s="240"/>
      <c r="I109" s="239"/>
      <c r="J109" s="240"/>
      <c r="K109" s="239"/>
      <c r="L109" s="240"/>
      <c r="M109" s="235"/>
      <c r="N109" s="149" t="s">
        <v>274</v>
      </c>
      <c r="O109" s="239"/>
      <c r="P109" s="240"/>
      <c r="Q109" s="239"/>
      <c r="R109" s="240"/>
      <c r="S109" s="239"/>
      <c r="T109" s="240"/>
      <c r="U109" s="239"/>
      <c r="V109" s="240"/>
      <c r="W109" s="239"/>
      <c r="X109" s="240"/>
      <c r="Y109" s="235"/>
      <c r="Z109" s="149" t="s">
        <v>274</v>
      </c>
      <c r="AA109" s="239"/>
      <c r="AB109" s="240"/>
      <c r="AC109" s="239"/>
      <c r="AD109" s="240"/>
      <c r="AE109" s="239"/>
      <c r="AF109" s="240"/>
      <c r="AG109" s="239"/>
      <c r="AH109" s="240"/>
      <c r="AI109" s="239"/>
      <c r="AJ109" s="240"/>
      <c r="AL109" s="137">
        <v>104</v>
      </c>
      <c r="AM109" s="137" t="str">
        <f>IF(申込一覧表!AA109="","",申込一覧表!AA109)</f>
        <v/>
      </c>
      <c r="AN109" s="146" t="str">
        <f>IF(申込一覧表!B109="","",申込一覧表!B109)</f>
        <v/>
      </c>
    </row>
    <row r="110" spans="1:40" ht="15.75" customHeight="1">
      <c r="A110" s="235"/>
      <c r="B110" s="149" t="s">
        <v>275</v>
      </c>
      <c r="C110" s="239"/>
      <c r="D110" s="240"/>
      <c r="E110" s="239"/>
      <c r="F110" s="240"/>
      <c r="G110" s="239"/>
      <c r="H110" s="240"/>
      <c r="I110" s="239"/>
      <c r="J110" s="240"/>
      <c r="K110" s="239"/>
      <c r="L110" s="240"/>
      <c r="M110" s="235"/>
      <c r="N110" s="149" t="s">
        <v>275</v>
      </c>
      <c r="O110" s="239"/>
      <c r="P110" s="240"/>
      <c r="Q110" s="239"/>
      <c r="R110" s="240"/>
      <c r="S110" s="239"/>
      <c r="T110" s="240"/>
      <c r="U110" s="239"/>
      <c r="V110" s="240"/>
      <c r="W110" s="239"/>
      <c r="X110" s="240"/>
      <c r="Y110" s="235"/>
      <c r="Z110" s="149" t="s">
        <v>275</v>
      </c>
      <c r="AA110" s="239"/>
      <c r="AB110" s="240"/>
      <c r="AC110" s="239"/>
      <c r="AD110" s="240"/>
      <c r="AE110" s="239"/>
      <c r="AF110" s="240"/>
      <c r="AG110" s="239"/>
      <c r="AH110" s="240"/>
      <c r="AI110" s="239"/>
      <c r="AJ110" s="240"/>
      <c r="AL110" s="137">
        <v>105</v>
      </c>
      <c r="AM110" s="137" t="str">
        <f>IF(申込一覧表!AA110="","",申込一覧表!AA110)</f>
        <v/>
      </c>
      <c r="AN110" s="146" t="str">
        <f>IF(申込一覧表!B110="","",申込一覧表!B110)</f>
        <v/>
      </c>
    </row>
    <row r="111" spans="1:40" ht="15.75" customHeight="1" thickBot="1">
      <c r="A111" s="236"/>
      <c r="B111" s="150" t="s">
        <v>276</v>
      </c>
      <c r="C111" s="247"/>
      <c r="D111" s="248"/>
      <c r="E111" s="247"/>
      <c r="F111" s="248"/>
      <c r="G111" s="247"/>
      <c r="H111" s="248"/>
      <c r="I111" s="247"/>
      <c r="J111" s="248"/>
      <c r="K111" s="247"/>
      <c r="L111" s="248"/>
      <c r="M111" s="236"/>
      <c r="N111" s="150" t="s">
        <v>276</v>
      </c>
      <c r="O111" s="247"/>
      <c r="P111" s="248"/>
      <c r="Q111" s="247"/>
      <c r="R111" s="248"/>
      <c r="S111" s="247"/>
      <c r="T111" s="248"/>
      <c r="U111" s="247"/>
      <c r="V111" s="248"/>
      <c r="W111" s="247"/>
      <c r="X111" s="248"/>
      <c r="Y111" s="236"/>
      <c r="Z111" s="150" t="s">
        <v>276</v>
      </c>
      <c r="AA111" s="247"/>
      <c r="AB111" s="248"/>
      <c r="AC111" s="247"/>
      <c r="AD111" s="248"/>
      <c r="AE111" s="247"/>
      <c r="AF111" s="248"/>
      <c r="AG111" s="247"/>
      <c r="AH111" s="248"/>
      <c r="AI111" s="247"/>
      <c r="AJ111" s="248"/>
      <c r="AL111" s="137">
        <v>106</v>
      </c>
      <c r="AM111" s="137" t="str">
        <f>IF(申込一覧表!AA111="","",申込一覧表!AA111)</f>
        <v/>
      </c>
      <c r="AN111" s="146" t="str">
        <f>IF(申込一覧表!B111="","",申込一覧表!B111)</f>
        <v/>
      </c>
    </row>
    <row r="112" spans="1:40" ht="15.75" customHeight="1">
      <c r="A112" s="234" t="s">
        <v>288</v>
      </c>
      <c r="B112" s="148" t="s">
        <v>273</v>
      </c>
      <c r="C112" s="245"/>
      <c r="D112" s="246"/>
      <c r="E112" s="245"/>
      <c r="F112" s="246"/>
      <c r="G112" s="245"/>
      <c r="H112" s="246"/>
      <c r="I112" s="245"/>
      <c r="J112" s="246"/>
      <c r="K112" s="245"/>
      <c r="L112" s="246"/>
      <c r="M112" s="234" t="s">
        <v>288</v>
      </c>
      <c r="N112" s="148" t="s">
        <v>273</v>
      </c>
      <c r="O112" s="245"/>
      <c r="P112" s="246"/>
      <c r="Q112" s="245"/>
      <c r="R112" s="246"/>
      <c r="S112" s="245"/>
      <c r="T112" s="246"/>
      <c r="U112" s="245"/>
      <c r="V112" s="246"/>
      <c r="W112" s="245"/>
      <c r="X112" s="246"/>
      <c r="Y112" s="234" t="s">
        <v>288</v>
      </c>
      <c r="Z112" s="148" t="s">
        <v>273</v>
      </c>
      <c r="AA112" s="245"/>
      <c r="AB112" s="246"/>
      <c r="AC112" s="245"/>
      <c r="AD112" s="246"/>
      <c r="AE112" s="245"/>
      <c r="AF112" s="246"/>
      <c r="AG112" s="245"/>
      <c r="AH112" s="246"/>
      <c r="AI112" s="245"/>
      <c r="AJ112" s="246"/>
      <c r="AL112" s="137">
        <v>107</v>
      </c>
      <c r="AM112" s="137" t="str">
        <f>IF(申込一覧表!AA112="","",申込一覧表!AA112)</f>
        <v/>
      </c>
      <c r="AN112" s="146" t="str">
        <f>IF(申込一覧表!B112="","",申込一覧表!B112)</f>
        <v/>
      </c>
    </row>
    <row r="113" spans="1:40" ht="15">
      <c r="A113" s="235"/>
      <c r="B113" s="149" t="s">
        <v>274</v>
      </c>
      <c r="C113" s="239"/>
      <c r="D113" s="240"/>
      <c r="E113" s="239"/>
      <c r="F113" s="240"/>
      <c r="G113" s="239"/>
      <c r="H113" s="240"/>
      <c r="I113" s="239"/>
      <c r="J113" s="240"/>
      <c r="K113" s="239"/>
      <c r="L113" s="240"/>
      <c r="M113" s="235"/>
      <c r="N113" s="149" t="s">
        <v>274</v>
      </c>
      <c r="O113" s="239"/>
      <c r="P113" s="240"/>
      <c r="Q113" s="239"/>
      <c r="R113" s="240"/>
      <c r="S113" s="239"/>
      <c r="T113" s="240"/>
      <c r="U113" s="239"/>
      <c r="V113" s="240"/>
      <c r="W113" s="239"/>
      <c r="X113" s="240"/>
      <c r="Y113" s="235"/>
      <c r="Z113" s="149" t="s">
        <v>274</v>
      </c>
      <c r="AA113" s="239"/>
      <c r="AB113" s="240"/>
      <c r="AC113" s="239"/>
      <c r="AD113" s="240"/>
      <c r="AE113" s="239"/>
      <c r="AF113" s="240"/>
      <c r="AG113" s="239"/>
      <c r="AH113" s="240"/>
      <c r="AI113" s="239"/>
      <c r="AJ113" s="240"/>
      <c r="AL113" s="137">
        <v>108</v>
      </c>
      <c r="AM113" s="137" t="str">
        <f>IF(申込一覧表!AA113="","",申込一覧表!AA113)</f>
        <v/>
      </c>
      <c r="AN113" s="146" t="str">
        <f>IF(申込一覧表!B113="","",申込一覧表!B113)</f>
        <v/>
      </c>
    </row>
    <row r="114" spans="1:40" ht="15">
      <c r="A114" s="235"/>
      <c r="B114" s="149" t="s">
        <v>275</v>
      </c>
      <c r="C114" s="239"/>
      <c r="D114" s="240"/>
      <c r="E114" s="239"/>
      <c r="F114" s="240"/>
      <c r="G114" s="239"/>
      <c r="H114" s="240"/>
      <c r="I114" s="239"/>
      <c r="J114" s="240"/>
      <c r="K114" s="239"/>
      <c r="L114" s="240"/>
      <c r="M114" s="235"/>
      <c r="N114" s="149" t="s">
        <v>275</v>
      </c>
      <c r="O114" s="239"/>
      <c r="P114" s="240"/>
      <c r="Q114" s="239"/>
      <c r="R114" s="240"/>
      <c r="S114" s="239"/>
      <c r="T114" s="240"/>
      <c r="U114" s="239"/>
      <c r="V114" s="240"/>
      <c r="W114" s="239"/>
      <c r="X114" s="240"/>
      <c r="Y114" s="235"/>
      <c r="Z114" s="149" t="s">
        <v>275</v>
      </c>
      <c r="AA114" s="239"/>
      <c r="AB114" s="240"/>
      <c r="AC114" s="239"/>
      <c r="AD114" s="240"/>
      <c r="AE114" s="239"/>
      <c r="AF114" s="240"/>
      <c r="AG114" s="239"/>
      <c r="AH114" s="240"/>
      <c r="AI114" s="239"/>
      <c r="AJ114" s="240"/>
      <c r="AL114" s="137">
        <v>109</v>
      </c>
      <c r="AM114" s="137" t="str">
        <f>IF(申込一覧表!AA114="","",申込一覧表!AA114)</f>
        <v/>
      </c>
      <c r="AN114" s="146" t="str">
        <f>IF(申込一覧表!B114="","",申込一覧表!B114)</f>
        <v/>
      </c>
    </row>
    <row r="115" spans="1:40" ht="15.75" thickBot="1">
      <c r="A115" s="236"/>
      <c r="B115" s="150" t="s">
        <v>276</v>
      </c>
      <c r="C115" s="247"/>
      <c r="D115" s="248"/>
      <c r="E115" s="247"/>
      <c r="F115" s="248"/>
      <c r="G115" s="247"/>
      <c r="H115" s="248"/>
      <c r="I115" s="247"/>
      <c r="J115" s="248"/>
      <c r="K115" s="247"/>
      <c r="L115" s="248"/>
      <c r="M115" s="236"/>
      <c r="N115" s="150" t="s">
        <v>276</v>
      </c>
      <c r="O115" s="247"/>
      <c r="P115" s="248"/>
      <c r="Q115" s="247"/>
      <c r="R115" s="248"/>
      <c r="S115" s="247"/>
      <c r="T115" s="248"/>
      <c r="U115" s="247"/>
      <c r="V115" s="248"/>
      <c r="W115" s="247"/>
      <c r="X115" s="248"/>
      <c r="Y115" s="236"/>
      <c r="Z115" s="150" t="s">
        <v>276</v>
      </c>
      <c r="AA115" s="247"/>
      <c r="AB115" s="248"/>
      <c r="AC115" s="247"/>
      <c r="AD115" s="248"/>
      <c r="AE115" s="247"/>
      <c r="AF115" s="248"/>
      <c r="AG115" s="247"/>
      <c r="AH115" s="248"/>
      <c r="AI115" s="247"/>
      <c r="AJ115" s="248"/>
      <c r="AL115" s="137">
        <v>110</v>
      </c>
      <c r="AM115" s="137" t="str">
        <f>IF(申込一覧表!AA115="","",申込一覧表!AA115)</f>
        <v/>
      </c>
      <c r="AN115" s="146" t="str">
        <f>IF(申込一覧表!B115="","",申込一覧表!B115)</f>
        <v/>
      </c>
    </row>
    <row r="116" spans="1:40" ht="15">
      <c r="A116" s="234" t="s">
        <v>289</v>
      </c>
      <c r="B116" s="148" t="s">
        <v>273</v>
      </c>
      <c r="C116" s="245"/>
      <c r="D116" s="246"/>
      <c r="E116" s="245"/>
      <c r="F116" s="246"/>
      <c r="G116" s="245"/>
      <c r="H116" s="246"/>
      <c r="I116" s="245"/>
      <c r="J116" s="246"/>
      <c r="K116" s="245"/>
      <c r="L116" s="246"/>
      <c r="M116" s="234" t="s">
        <v>290</v>
      </c>
      <c r="N116" s="148" t="s">
        <v>273</v>
      </c>
      <c r="O116" s="245"/>
      <c r="P116" s="246"/>
      <c r="Q116" s="245"/>
      <c r="R116" s="246"/>
      <c r="S116" s="245"/>
      <c r="T116" s="246"/>
      <c r="U116" s="245"/>
      <c r="V116" s="246"/>
      <c r="W116" s="245"/>
      <c r="X116" s="246"/>
      <c r="Y116" s="234" t="s">
        <v>290</v>
      </c>
      <c r="Z116" s="148" t="s">
        <v>273</v>
      </c>
      <c r="AA116" s="245"/>
      <c r="AB116" s="246"/>
      <c r="AC116" s="245"/>
      <c r="AD116" s="246"/>
      <c r="AE116" s="245"/>
      <c r="AF116" s="246"/>
      <c r="AG116" s="245"/>
      <c r="AH116" s="246"/>
      <c r="AI116" s="245"/>
      <c r="AJ116" s="246"/>
      <c r="AL116" s="137">
        <v>111</v>
      </c>
      <c r="AM116" s="137" t="str">
        <f>IF(申込一覧表!AA116="","",申込一覧表!AA116)</f>
        <v/>
      </c>
      <c r="AN116" s="146" t="str">
        <f>IF(申込一覧表!B116="","",申込一覧表!B116)</f>
        <v/>
      </c>
    </row>
    <row r="117" spans="1:40" ht="15">
      <c r="A117" s="235"/>
      <c r="B117" s="149" t="s">
        <v>274</v>
      </c>
      <c r="C117" s="239"/>
      <c r="D117" s="240"/>
      <c r="E117" s="239"/>
      <c r="F117" s="240"/>
      <c r="G117" s="239"/>
      <c r="H117" s="240"/>
      <c r="I117" s="239"/>
      <c r="J117" s="240"/>
      <c r="K117" s="239"/>
      <c r="L117" s="240"/>
      <c r="M117" s="235"/>
      <c r="N117" s="149" t="s">
        <v>274</v>
      </c>
      <c r="O117" s="239"/>
      <c r="P117" s="240"/>
      <c r="Q117" s="239"/>
      <c r="R117" s="240"/>
      <c r="S117" s="239"/>
      <c r="T117" s="240"/>
      <c r="U117" s="239"/>
      <c r="V117" s="240"/>
      <c r="W117" s="239"/>
      <c r="X117" s="240"/>
      <c r="Y117" s="235"/>
      <c r="Z117" s="149" t="s">
        <v>274</v>
      </c>
      <c r="AA117" s="239"/>
      <c r="AB117" s="240"/>
      <c r="AC117" s="239"/>
      <c r="AD117" s="240"/>
      <c r="AE117" s="239"/>
      <c r="AF117" s="240"/>
      <c r="AG117" s="239"/>
      <c r="AH117" s="240"/>
      <c r="AI117" s="239"/>
      <c r="AJ117" s="240"/>
      <c r="AL117" s="137">
        <v>112</v>
      </c>
      <c r="AM117" s="137" t="str">
        <f>IF(申込一覧表!AA117="","",申込一覧表!AA117)</f>
        <v/>
      </c>
      <c r="AN117" s="146" t="str">
        <f>IF(申込一覧表!B117="","",申込一覧表!B117)</f>
        <v/>
      </c>
    </row>
    <row r="118" spans="1:40" ht="15">
      <c r="A118" s="235"/>
      <c r="B118" s="149" t="s">
        <v>275</v>
      </c>
      <c r="C118" s="239"/>
      <c r="D118" s="240"/>
      <c r="E118" s="239"/>
      <c r="F118" s="240"/>
      <c r="G118" s="239"/>
      <c r="H118" s="240"/>
      <c r="I118" s="239"/>
      <c r="J118" s="240"/>
      <c r="K118" s="239"/>
      <c r="L118" s="240"/>
      <c r="M118" s="235"/>
      <c r="N118" s="149" t="s">
        <v>275</v>
      </c>
      <c r="O118" s="239"/>
      <c r="P118" s="240"/>
      <c r="Q118" s="239"/>
      <c r="R118" s="240"/>
      <c r="S118" s="239"/>
      <c r="T118" s="240"/>
      <c r="U118" s="239"/>
      <c r="V118" s="240"/>
      <c r="W118" s="239"/>
      <c r="X118" s="240"/>
      <c r="Y118" s="235"/>
      <c r="Z118" s="149" t="s">
        <v>275</v>
      </c>
      <c r="AA118" s="239"/>
      <c r="AB118" s="240"/>
      <c r="AC118" s="239"/>
      <c r="AD118" s="240"/>
      <c r="AE118" s="239"/>
      <c r="AF118" s="240"/>
      <c r="AG118" s="239"/>
      <c r="AH118" s="240"/>
      <c r="AI118" s="239"/>
      <c r="AJ118" s="240"/>
      <c r="AL118" s="137">
        <v>113</v>
      </c>
      <c r="AM118" s="137" t="str">
        <f>IF(申込一覧表!AA118="","",申込一覧表!AA118)</f>
        <v/>
      </c>
      <c r="AN118" s="146" t="str">
        <f>IF(申込一覧表!B118="","",申込一覧表!B118)</f>
        <v/>
      </c>
    </row>
    <row r="119" spans="1:40" ht="15.75" thickBot="1">
      <c r="A119" s="236"/>
      <c r="B119" s="150" t="s">
        <v>276</v>
      </c>
      <c r="C119" s="247"/>
      <c r="D119" s="248"/>
      <c r="E119" s="247"/>
      <c r="F119" s="248"/>
      <c r="G119" s="247"/>
      <c r="H119" s="248"/>
      <c r="I119" s="247"/>
      <c r="J119" s="248"/>
      <c r="K119" s="247"/>
      <c r="L119" s="248"/>
      <c r="M119" s="236"/>
      <c r="N119" s="150" t="s">
        <v>276</v>
      </c>
      <c r="O119" s="247"/>
      <c r="P119" s="248"/>
      <c r="Q119" s="247"/>
      <c r="R119" s="248"/>
      <c r="S119" s="247"/>
      <c r="T119" s="248"/>
      <c r="U119" s="247"/>
      <c r="V119" s="248"/>
      <c r="W119" s="247"/>
      <c r="X119" s="248"/>
      <c r="Y119" s="236"/>
      <c r="Z119" s="150" t="s">
        <v>276</v>
      </c>
      <c r="AA119" s="247"/>
      <c r="AB119" s="248"/>
      <c r="AC119" s="247"/>
      <c r="AD119" s="248"/>
      <c r="AE119" s="247"/>
      <c r="AF119" s="248"/>
      <c r="AG119" s="247"/>
      <c r="AH119" s="248"/>
      <c r="AI119" s="247"/>
      <c r="AJ119" s="248"/>
      <c r="AL119" s="137">
        <v>114</v>
      </c>
      <c r="AM119" s="137" t="str">
        <f>IF(申込一覧表!AA119="","",申込一覧表!AA119)</f>
        <v/>
      </c>
      <c r="AN119" s="146" t="str">
        <f>IF(申込一覧表!B119="","",申込一覧表!B119)</f>
        <v/>
      </c>
    </row>
    <row r="120" spans="1:40" ht="15">
      <c r="A120" s="234" t="s">
        <v>291</v>
      </c>
      <c r="B120" s="148" t="s">
        <v>273</v>
      </c>
      <c r="C120" s="245"/>
      <c r="D120" s="246"/>
      <c r="E120" s="245"/>
      <c r="F120" s="246"/>
      <c r="G120" s="245"/>
      <c r="H120" s="246"/>
      <c r="I120" s="245"/>
      <c r="J120" s="246"/>
      <c r="K120" s="245"/>
      <c r="L120" s="246"/>
      <c r="M120" s="234" t="s">
        <v>292</v>
      </c>
      <c r="N120" s="148" t="s">
        <v>273</v>
      </c>
      <c r="O120" s="245"/>
      <c r="P120" s="246"/>
      <c r="Q120" s="245"/>
      <c r="R120" s="246"/>
      <c r="S120" s="245"/>
      <c r="T120" s="246"/>
      <c r="U120" s="245"/>
      <c r="V120" s="246"/>
      <c r="W120" s="245"/>
      <c r="X120" s="246"/>
      <c r="Y120" s="234" t="s">
        <v>292</v>
      </c>
      <c r="Z120" s="148" t="s">
        <v>273</v>
      </c>
      <c r="AA120" s="245"/>
      <c r="AB120" s="246"/>
      <c r="AC120" s="245"/>
      <c r="AD120" s="246"/>
      <c r="AE120" s="245"/>
      <c r="AF120" s="246"/>
      <c r="AG120" s="245"/>
      <c r="AH120" s="246"/>
      <c r="AI120" s="245"/>
      <c r="AJ120" s="246"/>
      <c r="AL120" s="137">
        <v>115</v>
      </c>
      <c r="AM120" s="137" t="str">
        <f>IF(申込一覧表!AA120="","",申込一覧表!AA120)</f>
        <v/>
      </c>
      <c r="AN120" s="146" t="str">
        <f>IF(申込一覧表!B120="","",申込一覧表!B120)</f>
        <v/>
      </c>
    </row>
    <row r="121" spans="1:40" ht="15">
      <c r="A121" s="235"/>
      <c r="B121" s="149" t="s">
        <v>274</v>
      </c>
      <c r="C121" s="239"/>
      <c r="D121" s="240"/>
      <c r="E121" s="239"/>
      <c r="F121" s="240"/>
      <c r="G121" s="239"/>
      <c r="H121" s="240"/>
      <c r="I121" s="239"/>
      <c r="J121" s="240"/>
      <c r="K121" s="239"/>
      <c r="L121" s="240"/>
      <c r="M121" s="235"/>
      <c r="N121" s="149" t="s">
        <v>274</v>
      </c>
      <c r="O121" s="239"/>
      <c r="P121" s="240"/>
      <c r="Q121" s="239"/>
      <c r="R121" s="240"/>
      <c r="S121" s="239"/>
      <c r="T121" s="240"/>
      <c r="U121" s="239"/>
      <c r="V121" s="240"/>
      <c r="W121" s="239"/>
      <c r="X121" s="240"/>
      <c r="Y121" s="235"/>
      <c r="Z121" s="149" t="s">
        <v>274</v>
      </c>
      <c r="AA121" s="239"/>
      <c r="AB121" s="240"/>
      <c r="AC121" s="239"/>
      <c r="AD121" s="240"/>
      <c r="AE121" s="239"/>
      <c r="AF121" s="240"/>
      <c r="AG121" s="239"/>
      <c r="AH121" s="240"/>
      <c r="AI121" s="239"/>
      <c r="AJ121" s="240"/>
      <c r="AL121" s="137">
        <v>116</v>
      </c>
      <c r="AM121" s="137" t="str">
        <f>IF(申込一覧表!AA121="","",申込一覧表!AA121)</f>
        <v/>
      </c>
      <c r="AN121" s="146" t="str">
        <f>IF(申込一覧表!B121="","",申込一覧表!B121)</f>
        <v/>
      </c>
    </row>
    <row r="122" spans="1:40" ht="15">
      <c r="A122" s="235"/>
      <c r="B122" s="149" t="s">
        <v>275</v>
      </c>
      <c r="C122" s="239"/>
      <c r="D122" s="240"/>
      <c r="E122" s="239"/>
      <c r="F122" s="240"/>
      <c r="G122" s="239"/>
      <c r="H122" s="240"/>
      <c r="I122" s="239"/>
      <c r="J122" s="240"/>
      <c r="K122" s="239"/>
      <c r="L122" s="240"/>
      <c r="M122" s="235"/>
      <c r="N122" s="149" t="s">
        <v>275</v>
      </c>
      <c r="O122" s="239"/>
      <c r="P122" s="240"/>
      <c r="Q122" s="239"/>
      <c r="R122" s="240"/>
      <c r="S122" s="239"/>
      <c r="T122" s="240"/>
      <c r="U122" s="239"/>
      <c r="V122" s="240"/>
      <c r="W122" s="239"/>
      <c r="X122" s="240"/>
      <c r="Y122" s="235"/>
      <c r="Z122" s="149" t="s">
        <v>275</v>
      </c>
      <c r="AA122" s="239"/>
      <c r="AB122" s="240"/>
      <c r="AC122" s="239"/>
      <c r="AD122" s="240"/>
      <c r="AE122" s="239"/>
      <c r="AF122" s="240"/>
      <c r="AG122" s="239"/>
      <c r="AH122" s="240"/>
      <c r="AI122" s="239"/>
      <c r="AJ122" s="240"/>
      <c r="AL122" s="137">
        <v>117</v>
      </c>
      <c r="AM122" s="137" t="str">
        <f>IF(申込一覧表!AA122="","",申込一覧表!AA122)</f>
        <v/>
      </c>
      <c r="AN122" s="146" t="str">
        <f>IF(申込一覧表!B122="","",申込一覧表!B122)</f>
        <v/>
      </c>
    </row>
    <row r="123" spans="1:40" ht="15.75" thickBot="1">
      <c r="A123" s="236"/>
      <c r="B123" s="150" t="s">
        <v>276</v>
      </c>
      <c r="C123" s="247"/>
      <c r="D123" s="248"/>
      <c r="E123" s="247"/>
      <c r="F123" s="248"/>
      <c r="G123" s="247"/>
      <c r="H123" s="248"/>
      <c r="I123" s="247"/>
      <c r="J123" s="248"/>
      <c r="K123" s="247"/>
      <c r="L123" s="248"/>
      <c r="M123" s="236"/>
      <c r="N123" s="150" t="s">
        <v>276</v>
      </c>
      <c r="O123" s="247"/>
      <c r="P123" s="248"/>
      <c r="Q123" s="247"/>
      <c r="R123" s="248"/>
      <c r="S123" s="247"/>
      <c r="T123" s="248"/>
      <c r="U123" s="247"/>
      <c r="V123" s="248"/>
      <c r="W123" s="247"/>
      <c r="X123" s="248"/>
      <c r="Y123" s="236"/>
      <c r="Z123" s="150" t="s">
        <v>276</v>
      </c>
      <c r="AA123" s="247"/>
      <c r="AB123" s="248"/>
      <c r="AC123" s="247"/>
      <c r="AD123" s="248"/>
      <c r="AE123" s="247"/>
      <c r="AF123" s="248"/>
      <c r="AG123" s="247"/>
      <c r="AH123" s="248"/>
      <c r="AI123" s="247"/>
      <c r="AJ123" s="248"/>
      <c r="AL123" s="137">
        <v>118</v>
      </c>
      <c r="AM123" s="137" t="str">
        <f>IF(申込一覧表!AA123="","",申込一覧表!AA123)</f>
        <v/>
      </c>
      <c r="AN123" s="146" t="str">
        <f>IF(申込一覧表!B123="","",申込一覧表!B123)</f>
        <v/>
      </c>
    </row>
    <row r="124" spans="1:40" ht="15">
      <c r="A124" s="234" t="s">
        <v>293</v>
      </c>
      <c r="B124" s="148" t="s">
        <v>273</v>
      </c>
      <c r="C124" s="245"/>
      <c r="D124" s="246"/>
      <c r="E124" s="245"/>
      <c r="F124" s="246"/>
      <c r="G124" s="245"/>
      <c r="H124" s="246"/>
      <c r="I124" s="245"/>
      <c r="J124" s="246"/>
      <c r="K124" s="245"/>
      <c r="L124" s="246"/>
      <c r="M124" s="234" t="s">
        <v>294</v>
      </c>
      <c r="N124" s="148" t="s">
        <v>273</v>
      </c>
      <c r="O124" s="245"/>
      <c r="P124" s="246"/>
      <c r="Q124" s="245"/>
      <c r="R124" s="246"/>
      <c r="S124" s="245"/>
      <c r="T124" s="246"/>
      <c r="U124" s="245"/>
      <c r="V124" s="246"/>
      <c r="W124" s="245"/>
      <c r="X124" s="246"/>
      <c r="Y124" s="234" t="s">
        <v>294</v>
      </c>
      <c r="Z124" s="148" t="s">
        <v>273</v>
      </c>
      <c r="AA124" s="245"/>
      <c r="AB124" s="246"/>
      <c r="AC124" s="245"/>
      <c r="AD124" s="246"/>
      <c r="AE124" s="245"/>
      <c r="AF124" s="246"/>
      <c r="AG124" s="245"/>
      <c r="AH124" s="246"/>
      <c r="AI124" s="245"/>
      <c r="AJ124" s="246"/>
      <c r="AL124" s="137">
        <v>119</v>
      </c>
      <c r="AM124" s="137" t="str">
        <f>IF(申込一覧表!AA124="","",申込一覧表!AA124)</f>
        <v/>
      </c>
      <c r="AN124" s="146" t="str">
        <f>IF(申込一覧表!B124="","",申込一覧表!B124)</f>
        <v/>
      </c>
    </row>
    <row r="125" spans="1:40" ht="15">
      <c r="A125" s="235"/>
      <c r="B125" s="149" t="s">
        <v>274</v>
      </c>
      <c r="C125" s="239"/>
      <c r="D125" s="240"/>
      <c r="E125" s="239"/>
      <c r="F125" s="240"/>
      <c r="G125" s="239"/>
      <c r="H125" s="240"/>
      <c r="I125" s="239"/>
      <c r="J125" s="240"/>
      <c r="K125" s="239"/>
      <c r="L125" s="240"/>
      <c r="M125" s="235"/>
      <c r="N125" s="149" t="s">
        <v>274</v>
      </c>
      <c r="O125" s="239"/>
      <c r="P125" s="240"/>
      <c r="Q125" s="239"/>
      <c r="R125" s="240"/>
      <c r="S125" s="239"/>
      <c r="T125" s="240"/>
      <c r="U125" s="239"/>
      <c r="V125" s="240"/>
      <c r="W125" s="239"/>
      <c r="X125" s="240"/>
      <c r="Y125" s="235"/>
      <c r="Z125" s="149" t="s">
        <v>274</v>
      </c>
      <c r="AA125" s="239"/>
      <c r="AB125" s="240"/>
      <c r="AC125" s="239"/>
      <c r="AD125" s="240"/>
      <c r="AE125" s="239"/>
      <c r="AF125" s="240"/>
      <c r="AG125" s="239"/>
      <c r="AH125" s="240"/>
      <c r="AI125" s="239"/>
      <c r="AJ125" s="240"/>
      <c r="AL125" s="137">
        <v>120</v>
      </c>
      <c r="AM125" s="137" t="str">
        <f>IF(申込一覧表!AA125="","",申込一覧表!AA125)</f>
        <v/>
      </c>
      <c r="AN125" s="146" t="str">
        <f>IF(申込一覧表!B125="","",申込一覧表!B125)</f>
        <v/>
      </c>
    </row>
    <row r="126" spans="1:40" ht="15">
      <c r="A126" s="235"/>
      <c r="B126" s="149" t="s">
        <v>275</v>
      </c>
      <c r="C126" s="239"/>
      <c r="D126" s="240"/>
      <c r="E126" s="239"/>
      <c r="F126" s="240"/>
      <c r="G126" s="239"/>
      <c r="H126" s="240"/>
      <c r="I126" s="239"/>
      <c r="J126" s="240"/>
      <c r="K126" s="239"/>
      <c r="L126" s="240"/>
      <c r="M126" s="235"/>
      <c r="N126" s="149" t="s">
        <v>275</v>
      </c>
      <c r="O126" s="239"/>
      <c r="P126" s="240"/>
      <c r="Q126" s="239"/>
      <c r="R126" s="240"/>
      <c r="S126" s="239"/>
      <c r="T126" s="240"/>
      <c r="U126" s="239"/>
      <c r="V126" s="240"/>
      <c r="W126" s="239"/>
      <c r="X126" s="240"/>
      <c r="Y126" s="235"/>
      <c r="Z126" s="149" t="s">
        <v>275</v>
      </c>
      <c r="AA126" s="239"/>
      <c r="AB126" s="240"/>
      <c r="AC126" s="239"/>
      <c r="AD126" s="240"/>
      <c r="AE126" s="239"/>
      <c r="AF126" s="240"/>
      <c r="AG126" s="239"/>
      <c r="AH126" s="240"/>
      <c r="AI126" s="239"/>
      <c r="AJ126" s="240"/>
      <c r="AL126" s="137">
        <v>121</v>
      </c>
      <c r="AM126" s="137" t="str">
        <f>IF(申込一覧表!AA126="","",申込一覧表!AA126)</f>
        <v/>
      </c>
      <c r="AN126" s="146" t="str">
        <f>IF(申込一覧表!B126="","",申込一覧表!B126)</f>
        <v/>
      </c>
    </row>
    <row r="127" spans="1:40" ht="15.75" thickBot="1">
      <c r="A127" s="236"/>
      <c r="B127" s="150" t="s">
        <v>276</v>
      </c>
      <c r="C127" s="247"/>
      <c r="D127" s="248"/>
      <c r="E127" s="247"/>
      <c r="F127" s="248"/>
      <c r="G127" s="247"/>
      <c r="H127" s="248"/>
      <c r="I127" s="247"/>
      <c r="J127" s="248"/>
      <c r="K127" s="247"/>
      <c r="L127" s="248"/>
      <c r="M127" s="236"/>
      <c r="N127" s="150" t="s">
        <v>276</v>
      </c>
      <c r="O127" s="247"/>
      <c r="P127" s="248"/>
      <c r="Q127" s="247"/>
      <c r="R127" s="248"/>
      <c r="S127" s="247"/>
      <c r="T127" s="248"/>
      <c r="U127" s="247"/>
      <c r="V127" s="248"/>
      <c r="W127" s="247"/>
      <c r="X127" s="248"/>
      <c r="Y127" s="236"/>
      <c r="Z127" s="150" t="s">
        <v>276</v>
      </c>
      <c r="AA127" s="247"/>
      <c r="AB127" s="248"/>
      <c r="AC127" s="247"/>
      <c r="AD127" s="248"/>
      <c r="AE127" s="247"/>
      <c r="AF127" s="248"/>
      <c r="AG127" s="247"/>
      <c r="AH127" s="248"/>
      <c r="AI127" s="247"/>
      <c r="AJ127" s="248"/>
      <c r="AL127" s="137">
        <v>122</v>
      </c>
      <c r="AM127" s="137" t="str">
        <f>IF(申込一覧表!AA127="","",申込一覧表!AA127)</f>
        <v/>
      </c>
      <c r="AN127" s="146" t="str">
        <f>IF(申込一覧表!B127="","",申込一覧表!B127)</f>
        <v/>
      </c>
    </row>
    <row r="128" spans="1:40" ht="14.25" thickBot="1">
      <c r="A128" s="243" t="s">
        <v>295</v>
      </c>
      <c r="B128" s="244"/>
      <c r="C128" s="243"/>
      <c r="D128" s="244"/>
      <c r="E128" s="243"/>
      <c r="F128" s="244"/>
      <c r="G128" s="243"/>
      <c r="H128" s="244"/>
      <c r="I128" s="243"/>
      <c r="J128" s="244"/>
      <c r="K128" s="243"/>
      <c r="L128" s="244"/>
      <c r="M128" s="243" t="s">
        <v>295</v>
      </c>
      <c r="N128" s="244"/>
      <c r="O128" s="243"/>
      <c r="P128" s="244"/>
      <c r="Q128" s="243"/>
      <c r="R128" s="244"/>
      <c r="S128" s="243"/>
      <c r="T128" s="244"/>
      <c r="U128" s="243"/>
      <c r="V128" s="244"/>
      <c r="W128" s="243"/>
      <c r="X128" s="244"/>
      <c r="Y128" s="243" t="s">
        <v>295</v>
      </c>
      <c r="Z128" s="244"/>
      <c r="AA128" s="243"/>
      <c r="AB128" s="244"/>
      <c r="AC128" s="243"/>
      <c r="AD128" s="244"/>
      <c r="AE128" s="243"/>
      <c r="AF128" s="244"/>
      <c r="AG128" s="243"/>
      <c r="AH128" s="244"/>
      <c r="AI128" s="243"/>
      <c r="AJ128" s="244"/>
      <c r="AL128" s="137">
        <v>123</v>
      </c>
      <c r="AM128" s="137" t="str">
        <f>IF(申込一覧表!AA128="","",申込一覧表!AA128)</f>
        <v/>
      </c>
      <c r="AN128" s="146" t="str">
        <f>IF(申込一覧表!B128="","",申込一覧表!B128)</f>
        <v/>
      </c>
    </row>
    <row r="129" spans="26:40">
      <c r="Z129" s="137">
        <v>80</v>
      </c>
      <c r="AA129" s="137" t="str">
        <f>IF(申込一覧表!AA85="","",申込一覧表!AA85)</f>
        <v/>
      </c>
      <c r="AB129" s="146" t="str">
        <f>IF(申込一覧表!B85="","",申込一覧表!B85)</f>
        <v/>
      </c>
      <c r="AL129" s="137">
        <v>124</v>
      </c>
      <c r="AM129" s="137" t="str">
        <f>IF(申込一覧表!AA129="","",申込一覧表!AA129)</f>
        <v/>
      </c>
      <c r="AN129" s="146" t="str">
        <f>IF(申込一覧表!B129="","",申込一覧表!B129)</f>
        <v/>
      </c>
    </row>
    <row r="130" spans="26:40">
      <c r="Z130" s="137">
        <v>81</v>
      </c>
      <c r="AA130" s="137" t="str">
        <f>IF(申込一覧表!AA86="","",申込一覧表!AA86)</f>
        <v/>
      </c>
      <c r="AB130" s="146" t="str">
        <f>IF(申込一覧表!B86="","",申込一覧表!B86)</f>
        <v/>
      </c>
      <c r="AL130" s="137">
        <v>125</v>
      </c>
      <c r="AM130" s="137" t="str">
        <f>IF(申込一覧表!AA130="","",申込一覧表!AA130)</f>
        <v/>
      </c>
      <c r="AN130" s="146" t="str">
        <f>IF(申込一覧表!B130="","",申込一覧表!B130)</f>
        <v/>
      </c>
    </row>
    <row r="131" spans="26:40">
      <c r="Z131" s="137">
        <v>82</v>
      </c>
      <c r="AA131" s="137" t="str">
        <f>IF(申込一覧表!AA87="","",申込一覧表!AA87)</f>
        <v/>
      </c>
      <c r="AB131" s="146" t="str">
        <f>IF(申込一覧表!B87="","",申込一覧表!B87)</f>
        <v/>
      </c>
      <c r="AL131" s="137">
        <v>126</v>
      </c>
      <c r="AM131" s="137" t="str">
        <f>IF(申込一覧表!AA131="","",申込一覧表!AA131)</f>
        <v/>
      </c>
      <c r="AN131" s="146" t="str">
        <f>IF(申込一覧表!B131="","",申込一覧表!B131)</f>
        <v/>
      </c>
    </row>
    <row r="132" spans="26:40">
      <c r="Z132" s="137">
        <v>83</v>
      </c>
      <c r="AA132" s="137" t="str">
        <f>IF(申込一覧表!AA88="","",申込一覧表!AA88)</f>
        <v/>
      </c>
      <c r="AB132" s="146" t="str">
        <f>IF(申込一覧表!B88="","",申込一覧表!B88)</f>
        <v/>
      </c>
      <c r="AL132" s="137">
        <v>127</v>
      </c>
      <c r="AM132" s="137" t="str">
        <f>IF(申込一覧表!AA132="","",申込一覧表!AA132)</f>
        <v/>
      </c>
      <c r="AN132" s="146" t="str">
        <f>IF(申込一覧表!B132="","",申込一覧表!B132)</f>
        <v/>
      </c>
    </row>
    <row r="133" spans="26:40">
      <c r="Z133" s="137">
        <v>84</v>
      </c>
      <c r="AA133" s="137" t="str">
        <f>IF(申込一覧表!AA89="","",申込一覧表!AA89)</f>
        <v/>
      </c>
      <c r="AB133" s="146" t="str">
        <f>IF(申込一覧表!B89="","",申込一覧表!B89)</f>
        <v/>
      </c>
      <c r="AL133" s="137">
        <v>128</v>
      </c>
      <c r="AM133" s="137" t="str">
        <f>IF(申込一覧表!AA133="","",申込一覧表!AA133)</f>
        <v/>
      </c>
      <c r="AN133" s="146" t="str">
        <f>IF(申込一覧表!B133="","",申込一覧表!B133)</f>
        <v/>
      </c>
    </row>
    <row r="134" spans="26:40">
      <c r="Z134" s="137">
        <v>85</v>
      </c>
      <c r="AA134" s="137" t="str">
        <f>IF(申込一覧表!AA90="","",申込一覧表!AA90)</f>
        <v/>
      </c>
      <c r="AB134" s="146" t="str">
        <f>IF(申込一覧表!B90="","",申込一覧表!B90)</f>
        <v/>
      </c>
      <c r="AL134" s="137">
        <v>129</v>
      </c>
      <c r="AM134" s="137" t="str">
        <f>IF(申込一覧表!AA134="","",申込一覧表!AA134)</f>
        <v/>
      </c>
      <c r="AN134" s="146" t="str">
        <f>IF(申込一覧表!B134="","",申込一覧表!B134)</f>
        <v/>
      </c>
    </row>
    <row r="135" spans="26:40">
      <c r="Z135" s="137">
        <v>86</v>
      </c>
      <c r="AA135" s="137" t="str">
        <f>IF(申込一覧表!AA91="","",申込一覧表!AA91)</f>
        <v/>
      </c>
      <c r="AB135" s="146" t="str">
        <f>IF(申込一覧表!B91="","",申込一覧表!B91)</f>
        <v/>
      </c>
      <c r="AL135" s="137">
        <v>130</v>
      </c>
      <c r="AM135" s="137" t="str">
        <f>IF(申込一覧表!AA135="","",申込一覧表!AA135)</f>
        <v/>
      </c>
      <c r="AN135" s="146" t="str">
        <f>IF(申込一覧表!B135="","",申込一覧表!B135)</f>
        <v/>
      </c>
    </row>
    <row r="136" spans="26:40">
      <c r="Z136" s="137">
        <v>87</v>
      </c>
      <c r="AA136" s="137" t="str">
        <f>IF(申込一覧表!AA92="","",申込一覧表!AA92)</f>
        <v/>
      </c>
      <c r="AB136" s="146" t="str">
        <f>IF(申込一覧表!B92="","",申込一覧表!B92)</f>
        <v/>
      </c>
      <c r="AL136" s="137">
        <v>131</v>
      </c>
      <c r="AM136" s="137" t="str">
        <f>IF(申込一覧表!AA136="","",申込一覧表!AA136)</f>
        <v/>
      </c>
      <c r="AN136" s="146" t="str">
        <f>IF(申込一覧表!B136="","",申込一覧表!B136)</f>
        <v/>
      </c>
    </row>
    <row r="137" spans="26:40">
      <c r="Z137" s="137">
        <v>88</v>
      </c>
      <c r="AA137" s="137" t="str">
        <f>IF(申込一覧表!AA93="","",申込一覧表!AA93)</f>
        <v/>
      </c>
      <c r="AB137" s="146" t="str">
        <f>IF(申込一覧表!B93="","",申込一覧表!B93)</f>
        <v/>
      </c>
      <c r="AL137" s="137">
        <v>132</v>
      </c>
      <c r="AM137" s="137" t="str">
        <f>IF(申込一覧表!AA137="","",申込一覧表!AA137)</f>
        <v/>
      </c>
      <c r="AN137" s="146" t="str">
        <f>IF(申込一覧表!B137="","",申込一覧表!B137)</f>
        <v/>
      </c>
    </row>
    <row r="138" spans="26:40">
      <c r="Z138" s="137">
        <v>89</v>
      </c>
      <c r="AA138" s="137" t="str">
        <f>IF(申込一覧表!AA94="","",申込一覧表!AA94)</f>
        <v/>
      </c>
      <c r="AB138" s="146" t="str">
        <f>IF(申込一覧表!B94="","",申込一覧表!B94)</f>
        <v/>
      </c>
      <c r="AL138" s="137">
        <v>133</v>
      </c>
      <c r="AM138" s="137" t="str">
        <f>IF(申込一覧表!AA138="","",申込一覧表!AA138)</f>
        <v/>
      </c>
      <c r="AN138" s="146" t="str">
        <f>IF(申込一覧表!B138="","",申込一覧表!B138)</f>
        <v/>
      </c>
    </row>
    <row r="139" spans="26:40">
      <c r="Z139" s="137">
        <v>90</v>
      </c>
      <c r="AA139" s="137" t="str">
        <f>IF(申込一覧表!AA95="","",申込一覧表!AA95)</f>
        <v/>
      </c>
      <c r="AB139" s="146" t="str">
        <f>IF(申込一覧表!B95="","",申込一覧表!B95)</f>
        <v/>
      </c>
      <c r="AL139" s="137">
        <v>134</v>
      </c>
      <c r="AM139" s="137" t="str">
        <f>IF(申込一覧表!AA139="","",申込一覧表!AA139)</f>
        <v/>
      </c>
      <c r="AN139" s="146" t="str">
        <f>IF(申込一覧表!B139="","",申込一覧表!B139)</f>
        <v/>
      </c>
    </row>
    <row r="140" spans="26:40">
      <c r="Z140" s="137">
        <v>91</v>
      </c>
      <c r="AA140" s="137" t="str">
        <f>IF(申込一覧表!AA96="","",申込一覧表!AA96)</f>
        <v/>
      </c>
      <c r="AB140" s="146" t="str">
        <f>IF(申込一覧表!B96="","",申込一覧表!B96)</f>
        <v/>
      </c>
      <c r="AL140" s="137">
        <v>135</v>
      </c>
      <c r="AM140" s="137" t="str">
        <f>IF(申込一覧表!AA140="","",申込一覧表!AA140)</f>
        <v/>
      </c>
      <c r="AN140" s="146" t="str">
        <f>IF(申込一覧表!B140="","",申込一覧表!B140)</f>
        <v/>
      </c>
    </row>
    <row r="141" spans="26:40">
      <c r="Z141" s="137">
        <v>92</v>
      </c>
      <c r="AA141" s="137" t="str">
        <f>IF(申込一覧表!AA97="","",申込一覧表!AA97)</f>
        <v/>
      </c>
      <c r="AB141" s="146" t="str">
        <f>IF(申込一覧表!B97="","",申込一覧表!B97)</f>
        <v/>
      </c>
      <c r="AL141" s="137">
        <v>136</v>
      </c>
      <c r="AM141" s="137" t="str">
        <f>IF(申込一覧表!AA141="","",申込一覧表!AA141)</f>
        <v/>
      </c>
      <c r="AN141" s="146" t="str">
        <f>IF(申込一覧表!B141="","",申込一覧表!B141)</f>
        <v/>
      </c>
    </row>
    <row r="142" spans="26:40">
      <c r="Z142" s="137">
        <v>93</v>
      </c>
      <c r="AA142" s="137" t="str">
        <f>IF(申込一覧表!AA98="","",申込一覧表!AA98)</f>
        <v/>
      </c>
      <c r="AB142" s="146" t="str">
        <f>IF(申込一覧表!B98="","",申込一覧表!B98)</f>
        <v/>
      </c>
      <c r="AL142" s="137">
        <v>137</v>
      </c>
      <c r="AM142" s="137" t="str">
        <f>IF(申込一覧表!AA142="","",申込一覧表!AA142)</f>
        <v/>
      </c>
      <c r="AN142" s="146" t="str">
        <f>IF(申込一覧表!B142="","",申込一覧表!B142)</f>
        <v/>
      </c>
    </row>
    <row r="143" spans="26:40">
      <c r="Z143" s="137">
        <v>94</v>
      </c>
      <c r="AA143" s="137" t="str">
        <f>IF(申込一覧表!AA99="","",申込一覧表!AA99)</f>
        <v/>
      </c>
      <c r="AB143" s="146" t="str">
        <f>IF(申込一覧表!B99="","",申込一覧表!B99)</f>
        <v/>
      </c>
      <c r="AL143" s="137">
        <v>138</v>
      </c>
      <c r="AM143" s="137" t="str">
        <f>IF(申込一覧表!AA143="","",申込一覧表!AA143)</f>
        <v/>
      </c>
      <c r="AN143" s="146" t="str">
        <f>IF(申込一覧表!B143="","",申込一覧表!B143)</f>
        <v/>
      </c>
    </row>
    <row r="144" spans="26:40">
      <c r="Z144" s="137">
        <v>95</v>
      </c>
      <c r="AA144" s="137" t="str">
        <f>IF(申込一覧表!AA100="","",申込一覧表!AA100)</f>
        <v/>
      </c>
      <c r="AB144" s="146" t="str">
        <f>IF(申込一覧表!B100="","",申込一覧表!B100)</f>
        <v/>
      </c>
      <c r="AL144" s="137">
        <v>139</v>
      </c>
      <c r="AM144" s="137" t="str">
        <f>IF(申込一覧表!AA144="","",申込一覧表!AA144)</f>
        <v/>
      </c>
      <c r="AN144" s="146" t="str">
        <f>IF(申込一覧表!B144="","",申込一覧表!B144)</f>
        <v/>
      </c>
    </row>
    <row r="145" spans="26:40">
      <c r="Z145" s="137">
        <v>96</v>
      </c>
      <c r="AA145" s="137" t="str">
        <f>IF(申込一覧表!AA101="","",申込一覧表!AA101)</f>
        <v/>
      </c>
      <c r="AB145" s="146" t="str">
        <f>IF(申込一覧表!B101="","",申込一覧表!B101)</f>
        <v/>
      </c>
      <c r="AL145" s="137">
        <v>140</v>
      </c>
      <c r="AM145" s="137" t="str">
        <f>IF(申込一覧表!AA145="","",申込一覧表!AA145)</f>
        <v/>
      </c>
      <c r="AN145" s="146" t="str">
        <f>IF(申込一覧表!B145="","",申込一覧表!B145)</f>
        <v/>
      </c>
    </row>
    <row r="146" spans="26:40">
      <c r="Z146" s="137">
        <v>97</v>
      </c>
      <c r="AA146" s="137" t="str">
        <f>IF(申込一覧表!AA102="","",申込一覧表!AA102)</f>
        <v/>
      </c>
      <c r="AB146" s="146" t="str">
        <f>IF(申込一覧表!B102="","",申込一覧表!B102)</f>
        <v/>
      </c>
      <c r="AL146" s="137">
        <v>141</v>
      </c>
      <c r="AM146" s="137" t="str">
        <f>IF(申込一覧表!AA146="","",申込一覧表!AA146)</f>
        <v/>
      </c>
      <c r="AN146" s="146" t="str">
        <f>IF(申込一覧表!B146="","",申込一覧表!B146)</f>
        <v/>
      </c>
    </row>
    <row r="147" spans="26:40">
      <c r="Z147" s="137">
        <v>98</v>
      </c>
      <c r="AA147" s="137" t="str">
        <f>IF(申込一覧表!AA103="","",申込一覧表!AA103)</f>
        <v/>
      </c>
      <c r="AB147" s="146" t="str">
        <f>IF(申込一覧表!B103="","",申込一覧表!B103)</f>
        <v/>
      </c>
      <c r="AL147" s="137">
        <v>142</v>
      </c>
      <c r="AM147" s="137" t="str">
        <f>IF(申込一覧表!AA147="","",申込一覧表!AA147)</f>
        <v/>
      </c>
      <c r="AN147" s="146" t="str">
        <f>IF(申込一覧表!B147="","",申込一覧表!B147)</f>
        <v/>
      </c>
    </row>
    <row r="148" spans="26:40">
      <c r="Z148" s="137">
        <v>99</v>
      </c>
      <c r="AA148" s="137" t="str">
        <f>IF(申込一覧表!AA104="","",申込一覧表!AA104)</f>
        <v/>
      </c>
      <c r="AB148" s="146" t="str">
        <f>IF(申込一覧表!B104="","",申込一覧表!B104)</f>
        <v/>
      </c>
      <c r="AL148" s="137">
        <v>143</v>
      </c>
      <c r="AM148" s="137" t="str">
        <f>IF(申込一覧表!AA148="","",申込一覧表!AA148)</f>
        <v/>
      </c>
      <c r="AN148" s="146" t="str">
        <f>IF(申込一覧表!B148="","",申込一覧表!B148)</f>
        <v/>
      </c>
    </row>
    <row r="149" spans="26:40">
      <c r="Z149" s="137">
        <v>100</v>
      </c>
      <c r="AA149" s="137" t="str">
        <f>IF(申込一覧表!AA105="","",申込一覧表!AA105)</f>
        <v/>
      </c>
      <c r="AB149" s="146" t="str">
        <f>IF(申込一覧表!B105="","",申込一覧表!B105)</f>
        <v/>
      </c>
      <c r="AL149" s="137">
        <v>144</v>
      </c>
      <c r="AM149" s="137" t="str">
        <f>IF(申込一覧表!AA149="","",申込一覧表!AA149)</f>
        <v/>
      </c>
      <c r="AN149" s="146" t="str">
        <f>IF(申込一覧表!B149="","",申込一覧表!B149)</f>
        <v/>
      </c>
    </row>
    <row r="150" spans="26:40">
      <c r="Z150" s="137">
        <v>101</v>
      </c>
      <c r="AA150" s="137" t="str">
        <f>IF(申込一覧表!AA106="","",申込一覧表!AA106)</f>
        <v/>
      </c>
      <c r="AB150" s="146" t="str">
        <f>IF(申込一覧表!B106="","",申込一覧表!B106)</f>
        <v/>
      </c>
      <c r="AL150" s="137">
        <v>145</v>
      </c>
      <c r="AM150" s="137" t="str">
        <f>IF(申込一覧表!AA150="","",申込一覧表!AA150)</f>
        <v/>
      </c>
      <c r="AN150" s="146" t="str">
        <f>IF(申込一覧表!B150="","",申込一覧表!B150)</f>
        <v/>
      </c>
    </row>
    <row r="151" spans="26:40">
      <c r="Z151" s="137">
        <v>102</v>
      </c>
      <c r="AA151" s="137" t="str">
        <f>IF(申込一覧表!AA107="","",申込一覧表!AA107)</f>
        <v/>
      </c>
      <c r="AB151" s="146" t="str">
        <f>IF(申込一覧表!B107="","",申込一覧表!B107)</f>
        <v/>
      </c>
      <c r="AL151" s="137">
        <v>146</v>
      </c>
      <c r="AM151" s="137" t="str">
        <f>IF(申込一覧表!AA151="","",申込一覧表!AA151)</f>
        <v/>
      </c>
      <c r="AN151" s="146" t="str">
        <f>IF(申込一覧表!B151="","",申込一覧表!B151)</f>
        <v/>
      </c>
    </row>
    <row r="152" spans="26:40">
      <c r="Z152" s="137">
        <v>103</v>
      </c>
      <c r="AA152" s="137" t="str">
        <f>IF(申込一覧表!AA108="","",申込一覧表!AA108)</f>
        <v/>
      </c>
      <c r="AB152" s="146" t="str">
        <f>IF(申込一覧表!B108="","",申込一覧表!B108)</f>
        <v/>
      </c>
      <c r="AL152" s="137">
        <v>147</v>
      </c>
      <c r="AM152" s="137" t="str">
        <f>IF(申込一覧表!AA152="","",申込一覧表!AA152)</f>
        <v/>
      </c>
      <c r="AN152" s="146" t="str">
        <f>IF(申込一覧表!B152="","",申込一覧表!B152)</f>
        <v/>
      </c>
    </row>
    <row r="153" spans="26:40">
      <c r="Z153" s="137">
        <v>104</v>
      </c>
      <c r="AA153" s="137" t="str">
        <f>IF(申込一覧表!AA109="","",申込一覧表!AA109)</f>
        <v/>
      </c>
      <c r="AB153" s="146" t="str">
        <f>IF(申込一覧表!B109="","",申込一覧表!B109)</f>
        <v/>
      </c>
      <c r="AL153" s="137">
        <v>148</v>
      </c>
      <c r="AM153" s="137" t="str">
        <f>IF(申込一覧表!AA153="","",申込一覧表!AA153)</f>
        <v/>
      </c>
      <c r="AN153" s="146" t="str">
        <f>IF(申込一覧表!B153="","",申込一覧表!B153)</f>
        <v/>
      </c>
    </row>
    <row r="154" spans="26:40">
      <c r="Z154" s="137">
        <v>105</v>
      </c>
      <c r="AA154" s="137" t="str">
        <f>IF(申込一覧表!AA110="","",申込一覧表!AA110)</f>
        <v/>
      </c>
      <c r="AB154" s="146" t="str">
        <f>IF(申込一覧表!B110="","",申込一覧表!B110)</f>
        <v/>
      </c>
      <c r="AL154" s="137">
        <v>149</v>
      </c>
      <c r="AM154" s="137" t="str">
        <f>IF(申込一覧表!AA154="","",申込一覧表!AA154)</f>
        <v/>
      </c>
      <c r="AN154" s="146" t="str">
        <f>IF(申込一覧表!B154="","",申込一覧表!B154)</f>
        <v/>
      </c>
    </row>
    <row r="155" spans="26:40">
      <c r="Z155" s="137">
        <v>106</v>
      </c>
      <c r="AA155" s="137" t="str">
        <f>IF(申込一覧表!AA111="","",申込一覧表!AA111)</f>
        <v/>
      </c>
      <c r="AB155" s="146" t="str">
        <f>IF(申込一覧表!B111="","",申込一覧表!B111)</f>
        <v/>
      </c>
      <c r="AL155" s="137">
        <v>150</v>
      </c>
      <c r="AM155" s="137" t="str">
        <f>IF(申込一覧表!AA155="","",申込一覧表!AA155)</f>
        <v/>
      </c>
      <c r="AN155" s="146" t="str">
        <f>IF(申込一覧表!B155="","",申込一覧表!B155)</f>
        <v/>
      </c>
    </row>
    <row r="156" spans="26:40">
      <c r="Z156" s="137">
        <v>107</v>
      </c>
      <c r="AA156" s="137" t="str">
        <f>IF(申込一覧表!AA112="","",申込一覧表!AA112)</f>
        <v/>
      </c>
      <c r="AB156" s="146" t="str">
        <f>IF(申込一覧表!B112="","",申込一覧表!B112)</f>
        <v/>
      </c>
      <c r="AL156" s="137">
        <v>151</v>
      </c>
      <c r="AM156" s="137" t="str">
        <f>IF(申込一覧表!AA156="","",申込一覧表!AA156)</f>
        <v/>
      </c>
      <c r="AN156" s="146" t="str">
        <f>IF(申込一覧表!B156="","",申込一覧表!B156)</f>
        <v/>
      </c>
    </row>
    <row r="157" spans="26:40">
      <c r="Z157" s="137">
        <v>108</v>
      </c>
      <c r="AA157" s="137" t="str">
        <f>IF(申込一覧表!AA113="","",申込一覧表!AA113)</f>
        <v/>
      </c>
      <c r="AB157" s="146" t="str">
        <f>IF(申込一覧表!B113="","",申込一覧表!B113)</f>
        <v/>
      </c>
      <c r="AL157" s="137">
        <v>152</v>
      </c>
      <c r="AM157" s="137" t="str">
        <f>IF(申込一覧表!AA157="","",申込一覧表!AA157)</f>
        <v/>
      </c>
      <c r="AN157" s="146" t="str">
        <f>IF(申込一覧表!B157="","",申込一覧表!B157)</f>
        <v/>
      </c>
    </row>
    <row r="158" spans="26:40">
      <c r="Z158" s="137">
        <v>109</v>
      </c>
      <c r="AA158" s="137" t="str">
        <f>IF(申込一覧表!AA114="","",申込一覧表!AA114)</f>
        <v/>
      </c>
      <c r="AB158" s="146" t="str">
        <f>IF(申込一覧表!B114="","",申込一覧表!B114)</f>
        <v/>
      </c>
      <c r="AL158" s="137">
        <v>153</v>
      </c>
      <c r="AM158" s="137" t="str">
        <f>IF(申込一覧表!AA158="","",申込一覧表!AA158)</f>
        <v/>
      </c>
      <c r="AN158" s="146" t="str">
        <f>IF(申込一覧表!B158="","",申込一覧表!B158)</f>
        <v/>
      </c>
    </row>
    <row r="159" spans="26:40">
      <c r="Z159" s="137">
        <v>110</v>
      </c>
      <c r="AA159" s="137" t="str">
        <f>IF(申込一覧表!AA115="","",申込一覧表!AA115)</f>
        <v/>
      </c>
      <c r="AB159" s="146" t="str">
        <f>IF(申込一覧表!B115="","",申込一覧表!B115)</f>
        <v/>
      </c>
      <c r="AL159" s="137">
        <v>154</v>
      </c>
      <c r="AM159" s="137" t="str">
        <f>IF(申込一覧表!AA159="","",申込一覧表!AA159)</f>
        <v/>
      </c>
      <c r="AN159" s="146" t="str">
        <f>IF(申込一覧表!B159="","",申込一覧表!B159)</f>
        <v/>
      </c>
    </row>
    <row r="160" spans="26:40">
      <c r="Z160" s="137">
        <v>111</v>
      </c>
      <c r="AA160" s="137" t="str">
        <f>IF(申込一覧表!AA116="","",申込一覧表!AA116)</f>
        <v/>
      </c>
      <c r="AB160" s="146" t="str">
        <f>IF(申込一覧表!B116="","",申込一覧表!B116)</f>
        <v/>
      </c>
      <c r="AL160" s="137">
        <v>155</v>
      </c>
      <c r="AM160" s="137" t="str">
        <f>IF(申込一覧表!AA160="","",申込一覧表!AA160)</f>
        <v/>
      </c>
      <c r="AN160" s="146" t="str">
        <f>IF(申込一覧表!B160="","",申込一覧表!B160)</f>
        <v/>
      </c>
    </row>
    <row r="161" spans="26:40">
      <c r="Z161" s="137">
        <v>112</v>
      </c>
      <c r="AA161" s="137" t="str">
        <f>IF(申込一覧表!AA117="","",申込一覧表!AA117)</f>
        <v/>
      </c>
      <c r="AB161" s="146" t="str">
        <f>IF(申込一覧表!B117="","",申込一覧表!B117)</f>
        <v/>
      </c>
      <c r="AL161" s="137">
        <v>156</v>
      </c>
      <c r="AM161" s="137" t="str">
        <f>IF(申込一覧表!AA161="","",申込一覧表!AA161)</f>
        <v/>
      </c>
      <c r="AN161" s="146" t="str">
        <f>IF(申込一覧表!B161="","",申込一覧表!B161)</f>
        <v/>
      </c>
    </row>
    <row r="162" spans="26:40">
      <c r="Z162" s="137">
        <v>113</v>
      </c>
      <c r="AA162" s="137" t="str">
        <f>IF(申込一覧表!AA118="","",申込一覧表!AA118)</f>
        <v/>
      </c>
      <c r="AB162" s="146" t="str">
        <f>IF(申込一覧表!B118="","",申込一覧表!B118)</f>
        <v/>
      </c>
      <c r="AL162" s="137">
        <v>157</v>
      </c>
      <c r="AM162" s="137" t="str">
        <f>IF(申込一覧表!AA162="","",申込一覧表!AA162)</f>
        <v/>
      </c>
      <c r="AN162" s="146" t="str">
        <f>IF(申込一覧表!B162="","",申込一覧表!B162)</f>
        <v/>
      </c>
    </row>
    <row r="163" spans="26:40">
      <c r="Z163" s="137">
        <v>114</v>
      </c>
      <c r="AA163" s="137" t="str">
        <f>IF(申込一覧表!AA119="","",申込一覧表!AA119)</f>
        <v/>
      </c>
      <c r="AB163" s="146" t="str">
        <f>IF(申込一覧表!B119="","",申込一覧表!B119)</f>
        <v/>
      </c>
      <c r="AL163" s="137">
        <v>158</v>
      </c>
      <c r="AM163" s="137" t="str">
        <f>IF(申込一覧表!AA163="","",申込一覧表!AA163)</f>
        <v/>
      </c>
      <c r="AN163" s="146" t="str">
        <f>IF(申込一覧表!B163="","",申込一覧表!B163)</f>
        <v/>
      </c>
    </row>
    <row r="164" spans="26:40">
      <c r="Z164" s="137">
        <v>115</v>
      </c>
      <c r="AA164" s="137" t="str">
        <f>IF(申込一覧表!AA120="","",申込一覧表!AA120)</f>
        <v/>
      </c>
      <c r="AB164" s="146" t="str">
        <f>IF(申込一覧表!B120="","",申込一覧表!B120)</f>
        <v/>
      </c>
      <c r="AL164" s="137">
        <v>159</v>
      </c>
      <c r="AM164" s="137" t="str">
        <f>IF(申込一覧表!AA164="","",申込一覧表!AA164)</f>
        <v/>
      </c>
      <c r="AN164" s="146" t="str">
        <f>IF(申込一覧表!B164="","",申込一覧表!B164)</f>
        <v/>
      </c>
    </row>
    <row r="165" spans="26:40">
      <c r="Z165" s="137">
        <v>116</v>
      </c>
      <c r="AA165" s="137" t="str">
        <f>IF(申込一覧表!AA121="","",申込一覧表!AA121)</f>
        <v/>
      </c>
      <c r="AB165" s="146" t="str">
        <f>IF(申込一覧表!B121="","",申込一覧表!B121)</f>
        <v/>
      </c>
    </row>
    <row r="166" spans="26:40">
      <c r="Z166" s="137">
        <v>117</v>
      </c>
      <c r="AA166" s="137" t="str">
        <f>IF(申込一覧表!AA122="","",申込一覧表!AA122)</f>
        <v/>
      </c>
      <c r="AB166" s="146" t="str">
        <f>IF(申込一覧表!B122="","",申込一覧表!B122)</f>
        <v/>
      </c>
    </row>
    <row r="167" spans="26:40">
      <c r="Z167" s="137">
        <v>118</v>
      </c>
      <c r="AA167" s="137" t="str">
        <f>IF(申込一覧表!AA123="","",申込一覧表!AA123)</f>
        <v/>
      </c>
      <c r="AB167" s="146" t="str">
        <f>IF(申込一覧表!B123="","",申込一覧表!B123)</f>
        <v/>
      </c>
    </row>
    <row r="168" spans="26:40">
      <c r="Z168" s="137">
        <v>119</v>
      </c>
      <c r="AA168" s="137" t="str">
        <f>IF(申込一覧表!AA124="","",申込一覧表!AA124)</f>
        <v/>
      </c>
      <c r="AB168" s="146" t="str">
        <f>IF(申込一覧表!B124="","",申込一覧表!B124)</f>
        <v/>
      </c>
    </row>
    <row r="169" spans="26:40">
      <c r="Z169" s="137">
        <v>120</v>
      </c>
      <c r="AA169" s="137" t="str">
        <f>IF(申込一覧表!AA125="","",申込一覧表!AA125)</f>
        <v/>
      </c>
      <c r="AB169" s="146" t="str">
        <f>IF(申込一覧表!B125="","",申込一覧表!B125)</f>
        <v/>
      </c>
    </row>
    <row r="170" spans="26:40">
      <c r="Z170" s="137">
        <v>121</v>
      </c>
      <c r="AA170" s="137" t="str">
        <f>IF(申込一覧表!AA126="","",申込一覧表!AA126)</f>
        <v/>
      </c>
      <c r="AB170" s="146" t="str">
        <f>IF(申込一覧表!B126="","",申込一覧表!B126)</f>
        <v/>
      </c>
    </row>
    <row r="171" spans="26:40">
      <c r="Z171" s="137">
        <v>122</v>
      </c>
      <c r="AA171" s="137" t="str">
        <f>IF(申込一覧表!AA127="","",申込一覧表!AA127)</f>
        <v/>
      </c>
      <c r="AB171" s="146" t="str">
        <f>IF(申込一覧表!B127="","",申込一覧表!B127)</f>
        <v/>
      </c>
    </row>
    <row r="172" spans="26:40">
      <c r="Z172" s="137">
        <v>123</v>
      </c>
      <c r="AA172" s="137" t="str">
        <f>IF(申込一覧表!AA128="","",申込一覧表!AA128)</f>
        <v/>
      </c>
      <c r="AB172" s="146" t="str">
        <f>IF(申込一覧表!B128="","",申込一覧表!B128)</f>
        <v/>
      </c>
    </row>
    <row r="173" spans="26:40">
      <c r="Z173" s="137">
        <v>124</v>
      </c>
      <c r="AA173" s="137" t="str">
        <f>IF(申込一覧表!AA129="","",申込一覧表!AA129)</f>
        <v/>
      </c>
      <c r="AB173" s="146" t="str">
        <f>IF(申込一覧表!B129="","",申込一覧表!B129)</f>
        <v/>
      </c>
    </row>
    <row r="174" spans="26:40">
      <c r="Z174" s="137">
        <v>125</v>
      </c>
      <c r="AA174" s="137" t="str">
        <f>IF(申込一覧表!AA130="","",申込一覧表!AA130)</f>
        <v/>
      </c>
      <c r="AB174" s="146" t="str">
        <f>IF(申込一覧表!B130="","",申込一覧表!B130)</f>
        <v/>
      </c>
    </row>
    <row r="175" spans="26:40">
      <c r="Z175" s="137">
        <v>126</v>
      </c>
      <c r="AA175" s="137" t="str">
        <f>IF(申込一覧表!AA131="","",申込一覧表!AA131)</f>
        <v/>
      </c>
      <c r="AB175" s="146" t="str">
        <f>IF(申込一覧表!B131="","",申込一覧表!B131)</f>
        <v/>
      </c>
    </row>
    <row r="176" spans="26:40">
      <c r="Z176" s="137">
        <v>127</v>
      </c>
      <c r="AA176" s="137" t="str">
        <f>IF(申込一覧表!AA132="","",申込一覧表!AA132)</f>
        <v/>
      </c>
      <c r="AB176" s="146" t="str">
        <f>IF(申込一覧表!B132="","",申込一覧表!B132)</f>
        <v/>
      </c>
    </row>
    <row r="177" spans="26:28">
      <c r="Z177" s="137">
        <v>128</v>
      </c>
      <c r="AA177" s="137" t="str">
        <f>IF(申込一覧表!AA133="","",申込一覧表!AA133)</f>
        <v/>
      </c>
      <c r="AB177" s="146" t="str">
        <f>IF(申込一覧表!B133="","",申込一覧表!B133)</f>
        <v/>
      </c>
    </row>
    <row r="178" spans="26:28">
      <c r="Z178" s="137">
        <v>129</v>
      </c>
      <c r="AA178" s="137" t="str">
        <f>IF(申込一覧表!AA134="","",申込一覧表!AA134)</f>
        <v/>
      </c>
      <c r="AB178" s="146" t="str">
        <f>IF(申込一覧表!B134="","",申込一覧表!B134)</f>
        <v/>
      </c>
    </row>
    <row r="179" spans="26:28">
      <c r="Z179" s="137">
        <v>130</v>
      </c>
      <c r="AA179" s="137" t="str">
        <f>IF(申込一覧表!AA135="","",申込一覧表!AA135)</f>
        <v/>
      </c>
      <c r="AB179" s="146" t="str">
        <f>IF(申込一覧表!B135="","",申込一覧表!B135)</f>
        <v/>
      </c>
    </row>
    <row r="180" spans="26:28">
      <c r="Z180" s="137">
        <v>131</v>
      </c>
      <c r="AA180" s="137" t="str">
        <f>IF(申込一覧表!AA136="","",申込一覧表!AA136)</f>
        <v/>
      </c>
      <c r="AB180" s="146" t="str">
        <f>IF(申込一覧表!B136="","",申込一覧表!B136)</f>
        <v/>
      </c>
    </row>
    <row r="181" spans="26:28">
      <c r="Z181" s="137">
        <v>132</v>
      </c>
      <c r="AA181" s="137" t="str">
        <f>IF(申込一覧表!AA137="","",申込一覧表!AA137)</f>
        <v/>
      </c>
      <c r="AB181" s="146" t="str">
        <f>IF(申込一覧表!B137="","",申込一覧表!B137)</f>
        <v/>
      </c>
    </row>
    <row r="182" spans="26:28">
      <c r="Z182" s="137">
        <v>133</v>
      </c>
      <c r="AA182" s="137" t="str">
        <f>IF(申込一覧表!AA138="","",申込一覧表!AA138)</f>
        <v/>
      </c>
      <c r="AB182" s="146" t="str">
        <f>IF(申込一覧表!B138="","",申込一覧表!B138)</f>
        <v/>
      </c>
    </row>
    <row r="183" spans="26:28">
      <c r="Z183" s="137">
        <v>134</v>
      </c>
      <c r="AA183" s="137" t="str">
        <f>IF(申込一覧表!AA139="","",申込一覧表!AA139)</f>
        <v/>
      </c>
      <c r="AB183" s="146" t="str">
        <f>IF(申込一覧表!B139="","",申込一覧表!B139)</f>
        <v/>
      </c>
    </row>
    <row r="184" spans="26:28">
      <c r="Z184" s="137">
        <v>135</v>
      </c>
      <c r="AA184" s="137" t="str">
        <f>IF(申込一覧表!AA140="","",申込一覧表!AA140)</f>
        <v/>
      </c>
      <c r="AB184" s="146" t="str">
        <f>IF(申込一覧表!B140="","",申込一覧表!B140)</f>
        <v/>
      </c>
    </row>
    <row r="185" spans="26:28">
      <c r="Z185" s="137">
        <v>136</v>
      </c>
      <c r="AA185" s="137" t="str">
        <f>IF(申込一覧表!AA141="","",申込一覧表!AA141)</f>
        <v/>
      </c>
      <c r="AB185" s="146" t="str">
        <f>IF(申込一覧表!B141="","",申込一覧表!B141)</f>
        <v/>
      </c>
    </row>
    <row r="186" spans="26:28">
      <c r="Z186" s="137">
        <v>137</v>
      </c>
      <c r="AA186" s="137" t="str">
        <f>IF(申込一覧表!AA142="","",申込一覧表!AA142)</f>
        <v/>
      </c>
      <c r="AB186" s="146" t="str">
        <f>IF(申込一覧表!B142="","",申込一覧表!B142)</f>
        <v/>
      </c>
    </row>
    <row r="187" spans="26:28">
      <c r="Z187" s="137">
        <v>138</v>
      </c>
      <c r="AA187" s="137" t="str">
        <f>IF(申込一覧表!AA143="","",申込一覧表!AA143)</f>
        <v/>
      </c>
      <c r="AB187" s="146" t="str">
        <f>IF(申込一覧表!B143="","",申込一覧表!B143)</f>
        <v/>
      </c>
    </row>
    <row r="188" spans="26:28">
      <c r="Z188" s="137">
        <v>139</v>
      </c>
      <c r="AA188" s="137" t="str">
        <f>IF(申込一覧表!AA144="","",申込一覧表!AA144)</f>
        <v/>
      </c>
      <c r="AB188" s="146" t="str">
        <f>IF(申込一覧表!B144="","",申込一覧表!B144)</f>
        <v/>
      </c>
    </row>
    <row r="189" spans="26:28">
      <c r="Z189" s="137">
        <v>140</v>
      </c>
      <c r="AA189" s="137" t="str">
        <f>IF(申込一覧表!AA145="","",申込一覧表!AA145)</f>
        <v/>
      </c>
      <c r="AB189" s="146" t="str">
        <f>IF(申込一覧表!B145="","",申込一覧表!B145)</f>
        <v/>
      </c>
    </row>
    <row r="190" spans="26:28">
      <c r="Z190" s="137">
        <v>141</v>
      </c>
      <c r="AA190" s="137" t="str">
        <f>IF(申込一覧表!AA146="","",申込一覧表!AA146)</f>
        <v/>
      </c>
      <c r="AB190" s="146" t="str">
        <f>IF(申込一覧表!B146="","",申込一覧表!B146)</f>
        <v/>
      </c>
    </row>
    <row r="191" spans="26:28">
      <c r="Z191" s="137">
        <v>142</v>
      </c>
      <c r="AA191" s="137" t="str">
        <f>IF(申込一覧表!AA147="","",申込一覧表!AA147)</f>
        <v/>
      </c>
      <c r="AB191" s="146" t="str">
        <f>IF(申込一覧表!B147="","",申込一覧表!B147)</f>
        <v/>
      </c>
    </row>
    <row r="192" spans="26:28">
      <c r="Z192" s="137">
        <v>143</v>
      </c>
      <c r="AA192" s="137" t="str">
        <f>IF(申込一覧表!AA148="","",申込一覧表!AA148)</f>
        <v/>
      </c>
      <c r="AB192" s="146" t="str">
        <f>IF(申込一覧表!B148="","",申込一覧表!B148)</f>
        <v/>
      </c>
    </row>
    <row r="193" spans="26:28">
      <c r="Z193" s="137">
        <v>144</v>
      </c>
      <c r="AA193" s="137" t="str">
        <f>IF(申込一覧表!AA149="","",申込一覧表!AA149)</f>
        <v/>
      </c>
      <c r="AB193" s="146" t="str">
        <f>IF(申込一覧表!B149="","",申込一覧表!B149)</f>
        <v/>
      </c>
    </row>
    <row r="194" spans="26:28">
      <c r="Z194" s="137">
        <v>145</v>
      </c>
      <c r="AA194" s="137" t="str">
        <f>IF(申込一覧表!AA150="","",申込一覧表!AA150)</f>
        <v/>
      </c>
      <c r="AB194" s="146" t="str">
        <f>IF(申込一覧表!B150="","",申込一覧表!B150)</f>
        <v/>
      </c>
    </row>
    <row r="195" spans="26:28">
      <c r="Z195" s="137">
        <v>146</v>
      </c>
      <c r="AA195" s="137" t="str">
        <f>IF(申込一覧表!AA151="","",申込一覧表!AA151)</f>
        <v/>
      </c>
      <c r="AB195" s="146" t="str">
        <f>IF(申込一覧表!B151="","",申込一覧表!B151)</f>
        <v/>
      </c>
    </row>
    <row r="196" spans="26:28">
      <c r="Z196" s="137">
        <v>147</v>
      </c>
      <c r="AA196" s="137" t="str">
        <f>IF(申込一覧表!AA152="","",申込一覧表!AA152)</f>
        <v/>
      </c>
      <c r="AB196" s="146" t="str">
        <f>IF(申込一覧表!B152="","",申込一覧表!B152)</f>
        <v/>
      </c>
    </row>
    <row r="197" spans="26:28">
      <c r="Z197" s="137">
        <v>148</v>
      </c>
      <c r="AA197" s="137" t="str">
        <f>IF(申込一覧表!AA153="","",申込一覧表!AA153)</f>
        <v/>
      </c>
      <c r="AB197" s="146" t="str">
        <f>IF(申込一覧表!B153="","",申込一覧表!B153)</f>
        <v/>
      </c>
    </row>
    <row r="198" spans="26:28">
      <c r="Z198" s="137">
        <v>149</v>
      </c>
      <c r="AA198" s="137" t="str">
        <f>IF(申込一覧表!AA154="","",申込一覧表!AA154)</f>
        <v/>
      </c>
      <c r="AB198" s="146" t="str">
        <f>IF(申込一覧表!B154="","",申込一覧表!B154)</f>
        <v/>
      </c>
    </row>
    <row r="199" spans="26:28">
      <c r="Z199" s="137">
        <v>150</v>
      </c>
      <c r="AA199" s="137" t="str">
        <f>IF(申込一覧表!AA155="","",申込一覧表!AA155)</f>
        <v/>
      </c>
      <c r="AB199" s="146" t="str">
        <f>IF(申込一覧表!B155="","",申込一覧表!B155)</f>
        <v/>
      </c>
    </row>
    <row r="200" spans="26:28">
      <c r="Z200" s="137">
        <v>151</v>
      </c>
      <c r="AA200" s="137" t="str">
        <f>IF(申込一覧表!AA156="","",申込一覧表!AA156)</f>
        <v/>
      </c>
      <c r="AB200" s="146" t="str">
        <f>IF(申込一覧表!B156="","",申込一覧表!B156)</f>
        <v/>
      </c>
    </row>
    <row r="201" spans="26:28">
      <c r="Z201" s="137">
        <v>152</v>
      </c>
      <c r="AA201" s="137" t="str">
        <f>IF(申込一覧表!AA157="","",申込一覧表!AA157)</f>
        <v/>
      </c>
      <c r="AB201" s="146" t="str">
        <f>IF(申込一覧表!B157="","",申込一覧表!B157)</f>
        <v/>
      </c>
    </row>
    <row r="202" spans="26:28">
      <c r="Z202" s="137">
        <v>153</v>
      </c>
      <c r="AA202" s="137" t="str">
        <f>IF(申込一覧表!AA158="","",申込一覧表!AA158)</f>
        <v/>
      </c>
      <c r="AB202" s="146" t="str">
        <f>IF(申込一覧表!B158="","",申込一覧表!B158)</f>
        <v/>
      </c>
    </row>
    <row r="203" spans="26:28">
      <c r="Z203" s="137">
        <v>154</v>
      </c>
      <c r="AA203" s="137" t="str">
        <f>IF(申込一覧表!AA159="","",申込一覧表!AA159)</f>
        <v/>
      </c>
      <c r="AB203" s="146" t="str">
        <f>IF(申込一覧表!B159="","",申込一覧表!B159)</f>
        <v/>
      </c>
    </row>
    <row r="204" spans="26:28">
      <c r="Z204" s="137">
        <v>155</v>
      </c>
      <c r="AA204" s="137" t="str">
        <f>IF(申込一覧表!AA160="","",申込一覧表!AA160)</f>
        <v/>
      </c>
      <c r="AB204" s="146" t="str">
        <f>IF(申込一覧表!B160="","",申込一覧表!B160)</f>
        <v/>
      </c>
    </row>
    <row r="205" spans="26:28">
      <c r="Z205" s="137">
        <v>156</v>
      </c>
      <c r="AA205" s="137" t="str">
        <f>IF(申込一覧表!AA161="","",申込一覧表!AA161)</f>
        <v/>
      </c>
      <c r="AB205" s="146" t="str">
        <f>IF(申込一覧表!B161="","",申込一覧表!B161)</f>
        <v/>
      </c>
    </row>
    <row r="206" spans="26:28">
      <c r="Z206" s="137">
        <v>157</v>
      </c>
      <c r="AA206" s="137" t="str">
        <f>IF(申込一覧表!AA162="","",申込一覧表!AA162)</f>
        <v/>
      </c>
      <c r="AB206" s="146" t="str">
        <f>IF(申込一覧表!B162="","",申込一覧表!B162)</f>
        <v/>
      </c>
    </row>
    <row r="207" spans="26:28">
      <c r="Z207" s="137">
        <v>158</v>
      </c>
      <c r="AA207" s="137" t="str">
        <f>IF(申込一覧表!AA163="","",申込一覧表!AA163)</f>
        <v/>
      </c>
      <c r="AB207" s="146" t="str">
        <f>IF(申込一覧表!B163="","",申込一覧表!B163)</f>
        <v/>
      </c>
    </row>
    <row r="208" spans="26:28">
      <c r="Z208" s="137">
        <v>159</v>
      </c>
      <c r="AA208" s="137" t="str">
        <f>IF(申込一覧表!AA164="","",申込一覧表!AA164)</f>
        <v/>
      </c>
      <c r="AB208" s="146" t="str">
        <f>IF(申込一覧表!B164="","",申込一覧表!B164)</f>
        <v/>
      </c>
    </row>
    <row r="209" spans="26:28">
      <c r="Z209" s="137">
        <v>160</v>
      </c>
      <c r="AA209" s="137" t="str">
        <f>IF(申込一覧表!AA165="","",申込一覧表!AA165)</f>
        <v/>
      </c>
      <c r="AB209" s="146" t="str">
        <f>IF(申込一覧表!B165="","",申込一覧表!B165)</f>
        <v/>
      </c>
    </row>
    <row r="210" spans="26:28">
      <c r="Z210" s="137">
        <v>161</v>
      </c>
      <c r="AA210" s="137" t="str">
        <f>IF(申込一覧表!AA166="","",申込一覧表!AA166)</f>
        <v/>
      </c>
      <c r="AB210" s="146" t="str">
        <f>IF(申込一覧表!B166="","",申込一覧表!B166)</f>
        <v/>
      </c>
    </row>
    <row r="211" spans="26:28">
      <c r="Z211" s="137">
        <v>162</v>
      </c>
      <c r="AA211" s="137" t="str">
        <f>IF(申込一覧表!AA167="","",申込一覧表!AA167)</f>
        <v/>
      </c>
      <c r="AB211" s="146" t="str">
        <f>IF(申込一覧表!B167="","",申込一覧表!B167)</f>
        <v/>
      </c>
    </row>
    <row r="212" spans="26:28">
      <c r="Z212" s="137">
        <v>163</v>
      </c>
      <c r="AA212" s="137" t="str">
        <f>IF(申込一覧表!AA168="","",申込一覧表!AA168)</f>
        <v/>
      </c>
      <c r="AB212" s="146" t="str">
        <f>IF(申込一覧表!B168="","",申込一覧表!B168)</f>
        <v/>
      </c>
    </row>
    <row r="213" spans="26:28">
      <c r="Z213" s="137">
        <v>164</v>
      </c>
      <c r="AA213" s="137" t="str">
        <f>IF(申込一覧表!AA169="","",申込一覧表!AA169)</f>
        <v/>
      </c>
      <c r="AB213" s="146" t="str">
        <f>IF(申込一覧表!B169="","",申込一覧表!B169)</f>
        <v/>
      </c>
    </row>
    <row r="214" spans="26:28">
      <c r="Z214" s="137">
        <v>165</v>
      </c>
      <c r="AA214" s="137" t="str">
        <f>IF(申込一覧表!AA170="","",申込一覧表!AA170)</f>
        <v/>
      </c>
      <c r="AB214" s="146" t="str">
        <f>IF(申込一覧表!B170="","",申込一覧表!B170)</f>
        <v/>
      </c>
    </row>
    <row r="215" spans="26:28">
      <c r="Z215" s="137">
        <v>166</v>
      </c>
      <c r="AA215" s="137" t="str">
        <f>IF(申込一覧表!AA171="","",申込一覧表!AA171)</f>
        <v/>
      </c>
      <c r="AB215" s="146" t="str">
        <f>IF(申込一覧表!B171="","",申込一覧表!B171)</f>
        <v/>
      </c>
    </row>
    <row r="216" spans="26:28">
      <c r="Z216" s="137">
        <v>167</v>
      </c>
      <c r="AA216" s="137" t="str">
        <f>IF(申込一覧表!AA172="","",申込一覧表!AA172)</f>
        <v/>
      </c>
      <c r="AB216" s="146" t="str">
        <f>IF(申込一覧表!B172="","",申込一覧表!B172)</f>
        <v/>
      </c>
    </row>
    <row r="217" spans="26:28">
      <c r="Z217" s="137">
        <v>168</v>
      </c>
      <c r="AA217" s="137" t="str">
        <f>IF(申込一覧表!AA173="","",申込一覧表!AA173)</f>
        <v/>
      </c>
      <c r="AB217" s="146" t="str">
        <f>IF(申込一覧表!B173="","",申込一覧表!B173)</f>
        <v/>
      </c>
    </row>
    <row r="218" spans="26:28">
      <c r="Z218" s="137">
        <v>169</v>
      </c>
      <c r="AA218" s="137" t="str">
        <f>IF(申込一覧表!AA174="","",申込一覧表!AA174)</f>
        <v/>
      </c>
      <c r="AB218" s="146" t="str">
        <f>IF(申込一覧表!B174="","",申込一覧表!B174)</f>
        <v/>
      </c>
    </row>
    <row r="219" spans="26:28">
      <c r="Z219" s="137">
        <v>170</v>
      </c>
      <c r="AA219" s="137" t="str">
        <f>IF(申込一覧表!AA175="","",申込一覧表!AA175)</f>
        <v/>
      </c>
      <c r="AB219" s="146" t="str">
        <f>IF(申込一覧表!B175="","",申込一覧表!B175)</f>
        <v/>
      </c>
    </row>
    <row r="220" spans="26:28">
      <c r="AA220" s="137" t="str">
        <f>IF(申込一覧表!AA168="","",申込一覧表!AA168)</f>
        <v/>
      </c>
      <c r="AB220" s="146" t="str">
        <f>IF(申込一覧表!B168="","",申込一覧表!B168)</f>
        <v/>
      </c>
    </row>
    <row r="221" spans="26:28">
      <c r="AA221" s="137" t="str">
        <f>IF(申込一覧表!AA169="","",申込一覧表!AA169)</f>
        <v/>
      </c>
      <c r="AB221" s="146" t="str">
        <f>IF(申込一覧表!B169="","",申込一覧表!B169)</f>
        <v/>
      </c>
    </row>
    <row r="222" spans="26:28">
      <c r="AA222" s="137" t="str">
        <f>IF(申込一覧表!AA170="","",申込一覧表!AA170)</f>
        <v/>
      </c>
      <c r="AB222" s="146" t="str">
        <f>IF(申込一覧表!B170="","",申込一覧表!B170)</f>
        <v/>
      </c>
    </row>
    <row r="223" spans="26:28">
      <c r="AA223" s="137" t="str">
        <f>IF(申込一覧表!AA171="","",申込一覧表!AA171)</f>
        <v/>
      </c>
      <c r="AB223" s="146" t="str">
        <f>IF(申込一覧表!B171="","",申込一覧表!B171)</f>
        <v/>
      </c>
    </row>
  </sheetData>
  <sheetProtection algorithmName="SHA-512" hashValue="+MEwHoZKgdmT8p5DR5PzbW5bWC/Mct5oelPC9NtdJ7wMOrzeBhP8LyTbmhrSXdCvWxuqfmeglc6umdaXzbn4eA==" saltValue="b73KvtJQ2l8DXX2awJh5Vg==" spinCount="100000" sheet="1" selectLockedCells="1"/>
  <mergeCells count="1943">
    <mergeCell ref="Y12:Y15"/>
    <mergeCell ref="AA12:AB12"/>
    <mergeCell ref="AC12:AD12"/>
    <mergeCell ref="AE12:AF12"/>
    <mergeCell ref="AG12:AH12"/>
    <mergeCell ref="AI12:AJ12"/>
    <mergeCell ref="AA13:AB13"/>
    <mergeCell ref="AC13:AD13"/>
    <mergeCell ref="AE13:AF13"/>
    <mergeCell ref="AG13:AH13"/>
    <mergeCell ref="AI13:AJ13"/>
    <mergeCell ref="AA14:AB14"/>
    <mergeCell ref="AC14:AD14"/>
    <mergeCell ref="AE14:AF14"/>
    <mergeCell ref="AG14:AH14"/>
    <mergeCell ref="AI14:AJ14"/>
    <mergeCell ref="AA15:AB15"/>
    <mergeCell ref="AC15:AD15"/>
    <mergeCell ref="AE15:AF15"/>
    <mergeCell ref="AG15:AH15"/>
    <mergeCell ref="AI15:AJ15"/>
    <mergeCell ref="K12:L12"/>
    <mergeCell ref="K13:L13"/>
    <mergeCell ref="K14:L14"/>
    <mergeCell ref="K15:L15"/>
    <mergeCell ref="M12:M15"/>
    <mergeCell ref="O12:P12"/>
    <mergeCell ref="Q12:R12"/>
    <mergeCell ref="S12:T12"/>
    <mergeCell ref="U12:V12"/>
    <mergeCell ref="W12:X12"/>
    <mergeCell ref="O13:P13"/>
    <mergeCell ref="Q13:R13"/>
    <mergeCell ref="S13:T13"/>
    <mergeCell ref="U13:V13"/>
    <mergeCell ref="W13:X13"/>
    <mergeCell ref="O14:P14"/>
    <mergeCell ref="Q14:R14"/>
    <mergeCell ref="S14:T14"/>
    <mergeCell ref="U14:V14"/>
    <mergeCell ref="W14:X14"/>
    <mergeCell ref="O15:P15"/>
    <mergeCell ref="Q15:R15"/>
    <mergeCell ref="S15:T15"/>
    <mergeCell ref="U15:V15"/>
    <mergeCell ref="W15:X15"/>
    <mergeCell ref="A12:A15"/>
    <mergeCell ref="C12:D12"/>
    <mergeCell ref="C13:D13"/>
    <mergeCell ref="C14:D14"/>
    <mergeCell ref="C15:D15"/>
    <mergeCell ref="E12:F12"/>
    <mergeCell ref="E13:F13"/>
    <mergeCell ref="E14:F14"/>
    <mergeCell ref="E15:F15"/>
    <mergeCell ref="G12:H12"/>
    <mergeCell ref="G13:H13"/>
    <mergeCell ref="G14:H14"/>
    <mergeCell ref="G15:H15"/>
    <mergeCell ref="I12:J12"/>
    <mergeCell ref="I13:J13"/>
    <mergeCell ref="I14:J14"/>
    <mergeCell ref="I15:J15"/>
    <mergeCell ref="AI16:AJ16"/>
    <mergeCell ref="AI17:AJ17"/>
    <mergeCell ref="AI18:AJ18"/>
    <mergeCell ref="AI19:AJ19"/>
    <mergeCell ref="M16:M19"/>
    <mergeCell ref="Y16:Y19"/>
    <mergeCell ref="W16:X16"/>
    <mergeCell ref="W17:X17"/>
    <mergeCell ref="W18:X18"/>
    <mergeCell ref="W19:X19"/>
    <mergeCell ref="AA16:AB16"/>
    <mergeCell ref="AA17:AB17"/>
    <mergeCell ref="AA18:AB18"/>
    <mergeCell ref="AA19:AB19"/>
    <mergeCell ref="AC16:AD16"/>
    <mergeCell ref="AC17:AD17"/>
    <mergeCell ref="AC18:AD18"/>
    <mergeCell ref="AC19:AD19"/>
    <mergeCell ref="AE16:AF16"/>
    <mergeCell ref="AE17:AF17"/>
    <mergeCell ref="AE18:AF18"/>
    <mergeCell ref="AE19:AF19"/>
    <mergeCell ref="AG16:AH16"/>
    <mergeCell ref="AG17:AH17"/>
    <mergeCell ref="AG18:AH18"/>
    <mergeCell ref="AG19:AH19"/>
    <mergeCell ref="K16:L16"/>
    <mergeCell ref="K17:L17"/>
    <mergeCell ref="K18:L18"/>
    <mergeCell ref="K19:L19"/>
    <mergeCell ref="O16:P16"/>
    <mergeCell ref="O17:P17"/>
    <mergeCell ref="O18:P18"/>
    <mergeCell ref="O19:P19"/>
    <mergeCell ref="Q16:R16"/>
    <mergeCell ref="Q17:R17"/>
    <mergeCell ref="Q18:R18"/>
    <mergeCell ref="Q19:R19"/>
    <mergeCell ref="S16:T16"/>
    <mergeCell ref="S17:T17"/>
    <mergeCell ref="S18:T18"/>
    <mergeCell ref="S19:T19"/>
    <mergeCell ref="U16:V16"/>
    <mergeCell ref="U17:V17"/>
    <mergeCell ref="U18:V18"/>
    <mergeCell ref="U19:V19"/>
    <mergeCell ref="A16:A19"/>
    <mergeCell ref="C16:D16"/>
    <mergeCell ref="C17:D17"/>
    <mergeCell ref="C18:D18"/>
    <mergeCell ref="C19:D19"/>
    <mergeCell ref="E16:F16"/>
    <mergeCell ref="E17:F17"/>
    <mergeCell ref="E18:F18"/>
    <mergeCell ref="E19:F19"/>
    <mergeCell ref="G16:H16"/>
    <mergeCell ref="G17:H17"/>
    <mergeCell ref="G18:H18"/>
    <mergeCell ref="G19:H19"/>
    <mergeCell ref="I16:J16"/>
    <mergeCell ref="I17:J17"/>
    <mergeCell ref="I18:J18"/>
    <mergeCell ref="I19:J19"/>
    <mergeCell ref="Y20:Y23"/>
    <mergeCell ref="AA20:AB20"/>
    <mergeCell ref="AC20:AD20"/>
    <mergeCell ref="AE20:AF20"/>
    <mergeCell ref="AG20:AH20"/>
    <mergeCell ref="AI20:AJ20"/>
    <mergeCell ref="AA21:AB21"/>
    <mergeCell ref="AC21:AD21"/>
    <mergeCell ref="AE21:AF21"/>
    <mergeCell ref="AG21:AH21"/>
    <mergeCell ref="AI21:AJ21"/>
    <mergeCell ref="AA22:AB22"/>
    <mergeCell ref="AC22:AD22"/>
    <mergeCell ref="AE22:AF22"/>
    <mergeCell ref="AG22:AH22"/>
    <mergeCell ref="AI22:AJ22"/>
    <mergeCell ref="AA23:AB23"/>
    <mergeCell ref="AC23:AD23"/>
    <mergeCell ref="AE23:AF23"/>
    <mergeCell ref="AG23:AH23"/>
    <mergeCell ref="AI23:AJ23"/>
    <mergeCell ref="M20:M23"/>
    <mergeCell ref="O20:P20"/>
    <mergeCell ref="Q20:R20"/>
    <mergeCell ref="S20:T20"/>
    <mergeCell ref="U20:V20"/>
    <mergeCell ref="W20:X20"/>
    <mergeCell ref="O21:P21"/>
    <mergeCell ref="Q21:R21"/>
    <mergeCell ref="S21:T21"/>
    <mergeCell ref="U21:V21"/>
    <mergeCell ref="W21:X21"/>
    <mergeCell ref="O22:P22"/>
    <mergeCell ref="Q22:R22"/>
    <mergeCell ref="S22:T22"/>
    <mergeCell ref="U22:V22"/>
    <mergeCell ref="W22:X22"/>
    <mergeCell ref="O23:P23"/>
    <mergeCell ref="Q23:R23"/>
    <mergeCell ref="S23:T23"/>
    <mergeCell ref="U23:V23"/>
    <mergeCell ref="W23:X23"/>
    <mergeCell ref="A20:A23"/>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C23:D23"/>
    <mergeCell ref="E23:F23"/>
    <mergeCell ref="G23:H23"/>
    <mergeCell ref="I23:J23"/>
    <mergeCell ref="K23:L23"/>
    <mergeCell ref="Y28:Y31"/>
    <mergeCell ref="AA28:AB28"/>
    <mergeCell ref="AA29:AB29"/>
    <mergeCell ref="AA30:AB30"/>
    <mergeCell ref="AA31:AB31"/>
    <mergeCell ref="AC28:AD28"/>
    <mergeCell ref="AE28:AF28"/>
    <mergeCell ref="AG28:AH28"/>
    <mergeCell ref="AI28:AJ28"/>
    <mergeCell ref="AC29:AD29"/>
    <mergeCell ref="AE29:AF29"/>
    <mergeCell ref="AG29:AH29"/>
    <mergeCell ref="AI29:AJ29"/>
    <mergeCell ref="AC30:AD30"/>
    <mergeCell ref="AE30:AF30"/>
    <mergeCell ref="AG30:AH30"/>
    <mergeCell ref="AI30:AJ30"/>
    <mergeCell ref="AC31:AD31"/>
    <mergeCell ref="AE31:AF31"/>
    <mergeCell ref="AG31:AH31"/>
    <mergeCell ref="AI31:AJ31"/>
    <mergeCell ref="M28:M31"/>
    <mergeCell ref="O28:P28"/>
    <mergeCell ref="O29:P29"/>
    <mergeCell ref="O30:P30"/>
    <mergeCell ref="O31:P31"/>
    <mergeCell ref="Q28:R28"/>
    <mergeCell ref="S28:T28"/>
    <mergeCell ref="U28:V28"/>
    <mergeCell ref="W28:X28"/>
    <mergeCell ref="Q29:R29"/>
    <mergeCell ref="S29:T29"/>
    <mergeCell ref="U29:V29"/>
    <mergeCell ref="W29:X29"/>
    <mergeCell ref="Q30:R30"/>
    <mergeCell ref="S30:T30"/>
    <mergeCell ref="U30:V30"/>
    <mergeCell ref="W30:X30"/>
    <mergeCell ref="Q31:R31"/>
    <mergeCell ref="S31:T31"/>
    <mergeCell ref="U31:V31"/>
    <mergeCell ref="W31:X31"/>
    <mergeCell ref="A28:A31"/>
    <mergeCell ref="C28:D28"/>
    <mergeCell ref="C29:D29"/>
    <mergeCell ref="C30:D30"/>
    <mergeCell ref="C31:D31"/>
    <mergeCell ref="E28:F28"/>
    <mergeCell ref="G28:H28"/>
    <mergeCell ref="I28:J28"/>
    <mergeCell ref="K28:L28"/>
    <mergeCell ref="E29:F29"/>
    <mergeCell ref="G29:H29"/>
    <mergeCell ref="I29:J29"/>
    <mergeCell ref="K29:L29"/>
    <mergeCell ref="E30:F30"/>
    <mergeCell ref="G30:H30"/>
    <mergeCell ref="I30:J30"/>
    <mergeCell ref="K30:L30"/>
    <mergeCell ref="E31:F31"/>
    <mergeCell ref="G31:H31"/>
    <mergeCell ref="I31:J31"/>
    <mergeCell ref="K31:L31"/>
    <mergeCell ref="AI35:AJ35"/>
    <mergeCell ref="AI32:AJ32"/>
    <mergeCell ref="C33:D33"/>
    <mergeCell ref="E33:F33"/>
    <mergeCell ref="G33:H33"/>
    <mergeCell ref="I33:J33"/>
    <mergeCell ref="K33:L33"/>
    <mergeCell ref="O33:P33"/>
    <mergeCell ref="Q33:R33"/>
    <mergeCell ref="S33:T33"/>
    <mergeCell ref="U33:V33"/>
    <mergeCell ref="W33:X33"/>
    <mergeCell ref="AA33:AB33"/>
    <mergeCell ref="AC33:AD33"/>
    <mergeCell ref="AE33:AF33"/>
    <mergeCell ref="AG33:AH33"/>
    <mergeCell ref="AI33:AJ33"/>
    <mergeCell ref="C34:D34"/>
    <mergeCell ref="E34:F34"/>
    <mergeCell ref="G34:H34"/>
    <mergeCell ref="I34:J34"/>
    <mergeCell ref="K34:L34"/>
    <mergeCell ref="O34:P34"/>
    <mergeCell ref="Q34:R34"/>
    <mergeCell ref="S34:T34"/>
    <mergeCell ref="U34:V34"/>
    <mergeCell ref="W34:X34"/>
    <mergeCell ref="AA34:AB34"/>
    <mergeCell ref="AC34:AD34"/>
    <mergeCell ref="AE34:AF34"/>
    <mergeCell ref="AG34:AH34"/>
    <mergeCell ref="AI34:AJ34"/>
    <mergeCell ref="A32:A35"/>
    <mergeCell ref="C32:D32"/>
    <mergeCell ref="E32:F32"/>
    <mergeCell ref="G32:H32"/>
    <mergeCell ref="I32:J32"/>
    <mergeCell ref="K32:L32"/>
    <mergeCell ref="M32:M35"/>
    <mergeCell ref="O32:P32"/>
    <mergeCell ref="Q32:R32"/>
    <mergeCell ref="S32:T32"/>
    <mergeCell ref="U32:V32"/>
    <mergeCell ref="W32:X32"/>
    <mergeCell ref="Y32:Y35"/>
    <mergeCell ref="AA32:AB32"/>
    <mergeCell ref="AC32:AD32"/>
    <mergeCell ref="AE32:AF32"/>
    <mergeCell ref="AG32:AH32"/>
    <mergeCell ref="C35:D35"/>
    <mergeCell ref="E35:F35"/>
    <mergeCell ref="G35:H35"/>
    <mergeCell ref="I35:J35"/>
    <mergeCell ref="K35:L35"/>
    <mergeCell ref="O35:P35"/>
    <mergeCell ref="Q35:R35"/>
    <mergeCell ref="S35:T35"/>
    <mergeCell ref="U35:V35"/>
    <mergeCell ref="W35:X35"/>
    <mergeCell ref="AA35:AB35"/>
    <mergeCell ref="AC35:AD35"/>
    <mergeCell ref="AE35:AF35"/>
    <mergeCell ref="AG35:AH35"/>
    <mergeCell ref="M36:M39"/>
    <mergeCell ref="O36:P36"/>
    <mergeCell ref="Q36:R36"/>
    <mergeCell ref="S36:T36"/>
    <mergeCell ref="U36:V36"/>
    <mergeCell ref="W36:X36"/>
    <mergeCell ref="O37:P37"/>
    <mergeCell ref="Q37:R37"/>
    <mergeCell ref="S37:T37"/>
    <mergeCell ref="U37:V37"/>
    <mergeCell ref="W37:X37"/>
    <mergeCell ref="O38:P38"/>
    <mergeCell ref="Q38:R38"/>
    <mergeCell ref="S38:T38"/>
    <mergeCell ref="U38:V38"/>
    <mergeCell ref="W38:X38"/>
    <mergeCell ref="O39:P39"/>
    <mergeCell ref="Q39:R39"/>
    <mergeCell ref="S39:T39"/>
    <mergeCell ref="U39:V39"/>
    <mergeCell ref="W39:X39"/>
    <mergeCell ref="A36:A39"/>
    <mergeCell ref="C36:D36"/>
    <mergeCell ref="E36:F36"/>
    <mergeCell ref="G36:H36"/>
    <mergeCell ref="I36:J36"/>
    <mergeCell ref="K36:L36"/>
    <mergeCell ref="C37:D37"/>
    <mergeCell ref="E37:F37"/>
    <mergeCell ref="G37:H37"/>
    <mergeCell ref="I37:J37"/>
    <mergeCell ref="K37:L37"/>
    <mergeCell ref="C38:D38"/>
    <mergeCell ref="E38:F38"/>
    <mergeCell ref="G38:H38"/>
    <mergeCell ref="I38:J38"/>
    <mergeCell ref="K38:L38"/>
    <mergeCell ref="C39:D39"/>
    <mergeCell ref="E39:F39"/>
    <mergeCell ref="G39:H39"/>
    <mergeCell ref="I39:J39"/>
    <mergeCell ref="K39:L39"/>
    <mergeCell ref="O41:P41"/>
    <mergeCell ref="Q41:R41"/>
    <mergeCell ref="S41:T41"/>
    <mergeCell ref="U41:V41"/>
    <mergeCell ref="W41:X41"/>
    <mergeCell ref="O42:P42"/>
    <mergeCell ref="Q42:R42"/>
    <mergeCell ref="S42:T42"/>
    <mergeCell ref="U42:V42"/>
    <mergeCell ref="W42:X42"/>
    <mergeCell ref="O43:P43"/>
    <mergeCell ref="Q43:R43"/>
    <mergeCell ref="S43:T43"/>
    <mergeCell ref="U43:V43"/>
    <mergeCell ref="W43:X43"/>
    <mergeCell ref="A40:A43"/>
    <mergeCell ref="C40:D40"/>
    <mergeCell ref="C41:D41"/>
    <mergeCell ref="C42:D42"/>
    <mergeCell ref="C43:D43"/>
    <mergeCell ref="E40:F40"/>
    <mergeCell ref="E41:F41"/>
    <mergeCell ref="E42:F42"/>
    <mergeCell ref="E43:F43"/>
    <mergeCell ref="G40:H40"/>
    <mergeCell ref="G41:H41"/>
    <mergeCell ref="G42:H42"/>
    <mergeCell ref="G43:H43"/>
    <mergeCell ref="I40:J40"/>
    <mergeCell ref="I41:J41"/>
    <mergeCell ref="I42:J42"/>
    <mergeCell ref="I43:J43"/>
    <mergeCell ref="AI47:AJ47"/>
    <mergeCell ref="AI44:AJ44"/>
    <mergeCell ref="C45:D45"/>
    <mergeCell ref="E45:F45"/>
    <mergeCell ref="G45:H45"/>
    <mergeCell ref="I45:J45"/>
    <mergeCell ref="K45:L45"/>
    <mergeCell ref="O45:P45"/>
    <mergeCell ref="Q45:R45"/>
    <mergeCell ref="S45:T45"/>
    <mergeCell ref="U45:V45"/>
    <mergeCell ref="W45:X45"/>
    <mergeCell ref="AA45:AB45"/>
    <mergeCell ref="AC45:AD45"/>
    <mergeCell ref="AE45:AF45"/>
    <mergeCell ref="AG45:AH45"/>
    <mergeCell ref="AI45:AJ45"/>
    <mergeCell ref="C46:D46"/>
    <mergeCell ref="E46:F46"/>
    <mergeCell ref="G46:H46"/>
    <mergeCell ref="I46:J46"/>
    <mergeCell ref="K46:L46"/>
    <mergeCell ref="O46:P46"/>
    <mergeCell ref="Q46:R46"/>
    <mergeCell ref="S46:T46"/>
    <mergeCell ref="U46:V46"/>
    <mergeCell ref="W46:X46"/>
    <mergeCell ref="AA46:AB46"/>
    <mergeCell ref="AC46:AD46"/>
    <mergeCell ref="AE46:AF46"/>
    <mergeCell ref="AG46:AH46"/>
    <mergeCell ref="AI46:AJ46"/>
    <mergeCell ref="A44:A47"/>
    <mergeCell ref="C44:D44"/>
    <mergeCell ref="E44:F44"/>
    <mergeCell ref="G44:H44"/>
    <mergeCell ref="I44:J44"/>
    <mergeCell ref="K44:L44"/>
    <mergeCell ref="M44:M47"/>
    <mergeCell ref="O44:P44"/>
    <mergeCell ref="Q44:R44"/>
    <mergeCell ref="S44:T44"/>
    <mergeCell ref="U44:V44"/>
    <mergeCell ref="W44:X44"/>
    <mergeCell ref="Y44:Y47"/>
    <mergeCell ref="AA44:AB44"/>
    <mergeCell ref="AC44:AD44"/>
    <mergeCell ref="AE44:AF44"/>
    <mergeCell ref="AG44:AH44"/>
    <mergeCell ref="C47:D47"/>
    <mergeCell ref="E47:F47"/>
    <mergeCell ref="G47:H47"/>
    <mergeCell ref="I47:J47"/>
    <mergeCell ref="K47:L47"/>
    <mergeCell ref="O47:P47"/>
    <mergeCell ref="Q47:R47"/>
    <mergeCell ref="S47:T47"/>
    <mergeCell ref="U47:V47"/>
    <mergeCell ref="W47:X47"/>
    <mergeCell ref="AA47:AB47"/>
    <mergeCell ref="AC47:AD47"/>
    <mergeCell ref="AE47:AF47"/>
    <mergeCell ref="AG47:AH47"/>
    <mergeCell ref="C51:D51"/>
    <mergeCell ref="E51:F51"/>
    <mergeCell ref="G51:H51"/>
    <mergeCell ref="I51:J51"/>
    <mergeCell ref="K51:L51"/>
    <mergeCell ref="O51:P51"/>
    <mergeCell ref="Q51:R51"/>
    <mergeCell ref="S51:T51"/>
    <mergeCell ref="U51:V51"/>
    <mergeCell ref="W51:X51"/>
    <mergeCell ref="C50:D50"/>
    <mergeCell ref="E50:F50"/>
    <mergeCell ref="G50:H50"/>
    <mergeCell ref="I50:J50"/>
    <mergeCell ref="K50:L50"/>
    <mergeCell ref="O50:P50"/>
    <mergeCell ref="Q50:R50"/>
    <mergeCell ref="U48:V48"/>
    <mergeCell ref="W48:X48"/>
    <mergeCell ref="C49:D49"/>
    <mergeCell ref="E49:F49"/>
    <mergeCell ref="G49:H49"/>
    <mergeCell ref="I49:J49"/>
    <mergeCell ref="K49:L49"/>
    <mergeCell ref="O49:P49"/>
    <mergeCell ref="Q49:R49"/>
    <mergeCell ref="S49:T49"/>
    <mergeCell ref="U49:V49"/>
    <mergeCell ref="W49:X49"/>
    <mergeCell ref="S50:T50"/>
    <mergeCell ref="U50:V50"/>
    <mergeCell ref="W50:X50"/>
    <mergeCell ref="W5:X5"/>
    <mergeCell ref="C7:D7"/>
    <mergeCell ref="E7:F7"/>
    <mergeCell ref="G7:H7"/>
    <mergeCell ref="I7:J7"/>
    <mergeCell ref="K7:L7"/>
    <mergeCell ref="O7:P7"/>
    <mergeCell ref="K40:L40"/>
    <mergeCell ref="K41:L41"/>
    <mergeCell ref="K42:L42"/>
    <mergeCell ref="K43:L43"/>
    <mergeCell ref="M40:M43"/>
    <mergeCell ref="O40:P40"/>
    <mergeCell ref="Q40:R40"/>
    <mergeCell ref="S40:T40"/>
    <mergeCell ref="U40:V40"/>
    <mergeCell ref="W40:X40"/>
    <mergeCell ref="A1:K1"/>
    <mergeCell ref="M1:X1"/>
    <mergeCell ref="A5:B7"/>
    <mergeCell ref="C5:D5"/>
    <mergeCell ref="E5:F5"/>
    <mergeCell ref="G5:H5"/>
    <mergeCell ref="I5:J5"/>
    <mergeCell ref="K5:L5"/>
    <mergeCell ref="M5:N7"/>
    <mergeCell ref="O5:P5"/>
    <mergeCell ref="A64:A67"/>
    <mergeCell ref="C64:D64"/>
    <mergeCell ref="E64:F64"/>
    <mergeCell ref="G64:H64"/>
    <mergeCell ref="I64:J64"/>
    <mergeCell ref="K64:L64"/>
    <mergeCell ref="Q5:R5"/>
    <mergeCell ref="S5:T5"/>
    <mergeCell ref="U5:V5"/>
    <mergeCell ref="S64:T64"/>
    <mergeCell ref="U64:V64"/>
    <mergeCell ref="C65:D65"/>
    <mergeCell ref="E65:F65"/>
    <mergeCell ref="G65:H65"/>
    <mergeCell ref="I65:J65"/>
    <mergeCell ref="K65:L65"/>
    <mergeCell ref="O65:P65"/>
    <mergeCell ref="M64:M67"/>
    <mergeCell ref="O64:P64"/>
    <mergeCell ref="Q66:R66"/>
    <mergeCell ref="S66:T66"/>
    <mergeCell ref="U66:V66"/>
    <mergeCell ref="A60:A63"/>
    <mergeCell ref="C60:D60"/>
    <mergeCell ref="A48:A51"/>
    <mergeCell ref="C48:D48"/>
    <mergeCell ref="E48:F48"/>
    <mergeCell ref="G48:H48"/>
    <mergeCell ref="I48:J48"/>
    <mergeCell ref="K48:L48"/>
    <mergeCell ref="M48:M51"/>
    <mergeCell ref="O48:P48"/>
    <mergeCell ref="W64:X64"/>
    <mergeCell ref="Q65:R65"/>
    <mergeCell ref="S65:T65"/>
    <mergeCell ref="U65:V65"/>
    <mergeCell ref="W65:X65"/>
    <mergeCell ref="Q7:R7"/>
    <mergeCell ref="S7:T7"/>
    <mergeCell ref="U7:V7"/>
    <mergeCell ref="W7:X7"/>
    <mergeCell ref="Q64:R64"/>
    <mergeCell ref="W60:X60"/>
    <mergeCell ref="W61:X61"/>
    <mergeCell ref="W62:X62"/>
    <mergeCell ref="W63:X63"/>
    <mergeCell ref="S56:T56"/>
    <mergeCell ref="U56:V56"/>
    <mergeCell ref="W56:X56"/>
    <mergeCell ref="S57:T57"/>
    <mergeCell ref="U57:V57"/>
    <mergeCell ref="W57:X57"/>
    <mergeCell ref="S58:T58"/>
    <mergeCell ref="U58:V58"/>
    <mergeCell ref="W58:X58"/>
    <mergeCell ref="S48:T48"/>
    <mergeCell ref="Q48:R48"/>
    <mergeCell ref="U69:V69"/>
    <mergeCell ref="W69:X69"/>
    <mergeCell ref="Q67:R67"/>
    <mergeCell ref="S67:T67"/>
    <mergeCell ref="U67:V67"/>
    <mergeCell ref="W67:X67"/>
    <mergeCell ref="W66:X66"/>
    <mergeCell ref="C67:D67"/>
    <mergeCell ref="E67:F67"/>
    <mergeCell ref="G67:H67"/>
    <mergeCell ref="I67:J67"/>
    <mergeCell ref="K67:L67"/>
    <mergeCell ref="O67:P67"/>
    <mergeCell ref="C66:D66"/>
    <mergeCell ref="E66:F66"/>
    <mergeCell ref="G66:H66"/>
    <mergeCell ref="I66:J66"/>
    <mergeCell ref="K66:L66"/>
    <mergeCell ref="O66:P66"/>
    <mergeCell ref="C69:D69"/>
    <mergeCell ref="M60:M63"/>
    <mergeCell ref="O60:P60"/>
    <mergeCell ref="Q60:R60"/>
    <mergeCell ref="S60:T60"/>
    <mergeCell ref="U60:V60"/>
    <mergeCell ref="C59:D59"/>
    <mergeCell ref="C63:D63"/>
    <mergeCell ref="E63:F63"/>
    <mergeCell ref="G63:H63"/>
    <mergeCell ref="W70:X70"/>
    <mergeCell ref="C71:D71"/>
    <mergeCell ref="E71:F71"/>
    <mergeCell ref="G71:H71"/>
    <mergeCell ref="I71:J71"/>
    <mergeCell ref="K71:L71"/>
    <mergeCell ref="O71:P71"/>
    <mergeCell ref="C70:D70"/>
    <mergeCell ref="E70:F70"/>
    <mergeCell ref="G70:H70"/>
    <mergeCell ref="I70:J70"/>
    <mergeCell ref="K70:L70"/>
    <mergeCell ref="O70:P70"/>
    <mergeCell ref="E69:F69"/>
    <mergeCell ref="G69:H69"/>
    <mergeCell ref="I69:J69"/>
    <mergeCell ref="K69:L69"/>
    <mergeCell ref="O69:P69"/>
    <mergeCell ref="M68:M71"/>
    <mergeCell ref="O68:P68"/>
    <mergeCell ref="Q68:R68"/>
    <mergeCell ref="C68:D68"/>
    <mergeCell ref="E68:F68"/>
    <mergeCell ref="G68:H68"/>
    <mergeCell ref="I68:J68"/>
    <mergeCell ref="K68:L68"/>
    <mergeCell ref="S68:T68"/>
    <mergeCell ref="U68:V68"/>
    <mergeCell ref="W68:X68"/>
    <mergeCell ref="Q69:R69"/>
    <mergeCell ref="S69:T69"/>
    <mergeCell ref="W72:X72"/>
    <mergeCell ref="Q73:R73"/>
    <mergeCell ref="S73:T73"/>
    <mergeCell ref="U73:V73"/>
    <mergeCell ref="W73:X73"/>
    <mergeCell ref="Q71:R71"/>
    <mergeCell ref="S71:T71"/>
    <mergeCell ref="U71:V71"/>
    <mergeCell ref="W71:X71"/>
    <mergeCell ref="Q72:R72"/>
    <mergeCell ref="A72:A75"/>
    <mergeCell ref="C72:D72"/>
    <mergeCell ref="E72:F72"/>
    <mergeCell ref="G72:H72"/>
    <mergeCell ref="I72:J72"/>
    <mergeCell ref="K72:L72"/>
    <mergeCell ref="Q70:R70"/>
    <mergeCell ref="S70:T70"/>
    <mergeCell ref="U70:V70"/>
    <mergeCell ref="A68:A71"/>
    <mergeCell ref="S72:T72"/>
    <mergeCell ref="U72:V72"/>
    <mergeCell ref="C73:D73"/>
    <mergeCell ref="E73:F73"/>
    <mergeCell ref="G73:H73"/>
    <mergeCell ref="I73:J73"/>
    <mergeCell ref="K73:L73"/>
    <mergeCell ref="O73:P73"/>
    <mergeCell ref="M72:M75"/>
    <mergeCell ref="O72:P72"/>
    <mergeCell ref="Q74:R74"/>
    <mergeCell ref="S74:T74"/>
    <mergeCell ref="W77:X77"/>
    <mergeCell ref="Q75:R75"/>
    <mergeCell ref="S75:T75"/>
    <mergeCell ref="U75:V75"/>
    <mergeCell ref="W75:X75"/>
    <mergeCell ref="W74:X74"/>
    <mergeCell ref="C75:D75"/>
    <mergeCell ref="E75:F75"/>
    <mergeCell ref="G75:H75"/>
    <mergeCell ref="I75:J75"/>
    <mergeCell ref="K75:L75"/>
    <mergeCell ref="O75:P75"/>
    <mergeCell ref="C74:D74"/>
    <mergeCell ref="E74:F74"/>
    <mergeCell ref="G74:H74"/>
    <mergeCell ref="I74:J74"/>
    <mergeCell ref="K74:L74"/>
    <mergeCell ref="O74:P74"/>
    <mergeCell ref="U74:V74"/>
    <mergeCell ref="C77:D77"/>
    <mergeCell ref="W78:X78"/>
    <mergeCell ref="C79:D79"/>
    <mergeCell ref="E79:F79"/>
    <mergeCell ref="G79:H79"/>
    <mergeCell ref="I79:J79"/>
    <mergeCell ref="K79:L79"/>
    <mergeCell ref="O79:P79"/>
    <mergeCell ref="C78:D78"/>
    <mergeCell ref="E78:F78"/>
    <mergeCell ref="G78:H78"/>
    <mergeCell ref="I78:J78"/>
    <mergeCell ref="K78:L78"/>
    <mergeCell ref="O78:P78"/>
    <mergeCell ref="E77:F77"/>
    <mergeCell ref="G77:H77"/>
    <mergeCell ref="I77:J77"/>
    <mergeCell ref="K77:L77"/>
    <mergeCell ref="O77:P77"/>
    <mergeCell ref="M76:M79"/>
    <mergeCell ref="O76:P76"/>
    <mergeCell ref="Q76:R76"/>
    <mergeCell ref="C76:D76"/>
    <mergeCell ref="E76:F76"/>
    <mergeCell ref="G76:H76"/>
    <mergeCell ref="I76:J76"/>
    <mergeCell ref="K76:L76"/>
    <mergeCell ref="S76:T76"/>
    <mergeCell ref="U76:V76"/>
    <mergeCell ref="W76:X76"/>
    <mergeCell ref="Q77:R77"/>
    <mergeCell ref="S77:T77"/>
    <mergeCell ref="U77:V77"/>
    <mergeCell ref="W80:X80"/>
    <mergeCell ref="Q81:R81"/>
    <mergeCell ref="S81:T81"/>
    <mergeCell ref="U81:V81"/>
    <mergeCell ref="W81:X81"/>
    <mergeCell ref="Q79:R79"/>
    <mergeCell ref="S79:T79"/>
    <mergeCell ref="U79:V79"/>
    <mergeCell ref="W79:X79"/>
    <mergeCell ref="Q80:R80"/>
    <mergeCell ref="A80:A83"/>
    <mergeCell ref="C80:D80"/>
    <mergeCell ref="E80:F80"/>
    <mergeCell ref="G80:H80"/>
    <mergeCell ref="I80:J80"/>
    <mergeCell ref="K80:L80"/>
    <mergeCell ref="Q78:R78"/>
    <mergeCell ref="S78:T78"/>
    <mergeCell ref="U78:V78"/>
    <mergeCell ref="A76:A79"/>
    <mergeCell ref="S80:T80"/>
    <mergeCell ref="U80:V80"/>
    <mergeCell ref="C81:D81"/>
    <mergeCell ref="E81:F81"/>
    <mergeCell ref="G81:H81"/>
    <mergeCell ref="I81:J81"/>
    <mergeCell ref="K81:L81"/>
    <mergeCell ref="O81:P81"/>
    <mergeCell ref="M80:M83"/>
    <mergeCell ref="O80:P80"/>
    <mergeCell ref="Q82:R82"/>
    <mergeCell ref="S82:T82"/>
    <mergeCell ref="W85:X85"/>
    <mergeCell ref="Q83:R83"/>
    <mergeCell ref="S83:T83"/>
    <mergeCell ref="U83:V83"/>
    <mergeCell ref="W83:X83"/>
    <mergeCell ref="W82:X82"/>
    <mergeCell ref="C83:D83"/>
    <mergeCell ref="E83:F83"/>
    <mergeCell ref="G83:H83"/>
    <mergeCell ref="I83:J83"/>
    <mergeCell ref="K83:L83"/>
    <mergeCell ref="O83:P83"/>
    <mergeCell ref="C82:D82"/>
    <mergeCell ref="E82:F82"/>
    <mergeCell ref="G82:H82"/>
    <mergeCell ref="I82:J82"/>
    <mergeCell ref="K82:L82"/>
    <mergeCell ref="O82:P82"/>
    <mergeCell ref="U82:V82"/>
    <mergeCell ref="C85:D85"/>
    <mergeCell ref="W86:X86"/>
    <mergeCell ref="C87:D87"/>
    <mergeCell ref="E87:F87"/>
    <mergeCell ref="G87:H87"/>
    <mergeCell ref="I87:J87"/>
    <mergeCell ref="K87:L87"/>
    <mergeCell ref="O87:P87"/>
    <mergeCell ref="C86:D86"/>
    <mergeCell ref="E86:F86"/>
    <mergeCell ref="G86:H86"/>
    <mergeCell ref="I86:J86"/>
    <mergeCell ref="K86:L86"/>
    <mergeCell ref="O86:P86"/>
    <mergeCell ref="E85:F85"/>
    <mergeCell ref="G85:H85"/>
    <mergeCell ref="I85:J85"/>
    <mergeCell ref="K85:L85"/>
    <mergeCell ref="O85:P85"/>
    <mergeCell ref="M84:M87"/>
    <mergeCell ref="O84:P84"/>
    <mergeCell ref="Q84:R84"/>
    <mergeCell ref="C84:D84"/>
    <mergeCell ref="E84:F84"/>
    <mergeCell ref="G84:H84"/>
    <mergeCell ref="I84:J84"/>
    <mergeCell ref="K84:L84"/>
    <mergeCell ref="S84:T84"/>
    <mergeCell ref="U84:V84"/>
    <mergeCell ref="W84:X84"/>
    <mergeCell ref="Q85:R85"/>
    <mergeCell ref="S85:T85"/>
    <mergeCell ref="U85:V85"/>
    <mergeCell ref="W88:X88"/>
    <mergeCell ref="Q89:R89"/>
    <mergeCell ref="S89:T89"/>
    <mergeCell ref="U89:V89"/>
    <mergeCell ref="W89:X89"/>
    <mergeCell ref="Q87:R87"/>
    <mergeCell ref="S87:T87"/>
    <mergeCell ref="U87:V87"/>
    <mergeCell ref="W87:X87"/>
    <mergeCell ref="Q88:R88"/>
    <mergeCell ref="A88:A91"/>
    <mergeCell ref="C88:D88"/>
    <mergeCell ref="E88:F88"/>
    <mergeCell ref="G88:H88"/>
    <mergeCell ref="I88:J88"/>
    <mergeCell ref="K88:L88"/>
    <mergeCell ref="Q86:R86"/>
    <mergeCell ref="S86:T86"/>
    <mergeCell ref="U86:V86"/>
    <mergeCell ref="A84:A87"/>
    <mergeCell ref="S88:T88"/>
    <mergeCell ref="U88:V88"/>
    <mergeCell ref="C89:D89"/>
    <mergeCell ref="E89:F89"/>
    <mergeCell ref="G89:H89"/>
    <mergeCell ref="I89:J89"/>
    <mergeCell ref="K89:L89"/>
    <mergeCell ref="O89:P89"/>
    <mergeCell ref="M88:M91"/>
    <mergeCell ref="O88:P88"/>
    <mergeCell ref="Q90:R90"/>
    <mergeCell ref="S90:T90"/>
    <mergeCell ref="W93:X93"/>
    <mergeCell ref="Q91:R91"/>
    <mergeCell ref="S91:T91"/>
    <mergeCell ref="U91:V91"/>
    <mergeCell ref="W91:X91"/>
    <mergeCell ref="W90:X90"/>
    <mergeCell ref="C91:D91"/>
    <mergeCell ref="E91:F91"/>
    <mergeCell ref="G91:H91"/>
    <mergeCell ref="I91:J91"/>
    <mergeCell ref="K91:L91"/>
    <mergeCell ref="O91:P91"/>
    <mergeCell ref="C90:D90"/>
    <mergeCell ref="E90:F90"/>
    <mergeCell ref="G90:H90"/>
    <mergeCell ref="I90:J90"/>
    <mergeCell ref="K90:L90"/>
    <mergeCell ref="O90:P90"/>
    <mergeCell ref="U90:V90"/>
    <mergeCell ref="C93:D93"/>
    <mergeCell ref="W94:X94"/>
    <mergeCell ref="C95:D95"/>
    <mergeCell ref="E95:F95"/>
    <mergeCell ref="G95:H95"/>
    <mergeCell ref="I95:J95"/>
    <mergeCell ref="K95:L95"/>
    <mergeCell ref="O95:P95"/>
    <mergeCell ref="C94:D94"/>
    <mergeCell ref="E94:F94"/>
    <mergeCell ref="G94:H94"/>
    <mergeCell ref="I94:J94"/>
    <mergeCell ref="K94:L94"/>
    <mergeCell ref="O94:P94"/>
    <mergeCell ref="E93:F93"/>
    <mergeCell ref="G93:H93"/>
    <mergeCell ref="I93:J93"/>
    <mergeCell ref="K93:L93"/>
    <mergeCell ref="O93:P93"/>
    <mergeCell ref="M92:M95"/>
    <mergeCell ref="O92:P92"/>
    <mergeCell ref="Q92:R92"/>
    <mergeCell ref="C92:D92"/>
    <mergeCell ref="E92:F92"/>
    <mergeCell ref="G92:H92"/>
    <mergeCell ref="I92:J92"/>
    <mergeCell ref="K92:L92"/>
    <mergeCell ref="S92:T92"/>
    <mergeCell ref="U92:V92"/>
    <mergeCell ref="W92:X92"/>
    <mergeCell ref="Q93:R93"/>
    <mergeCell ref="S93:T93"/>
    <mergeCell ref="U93:V93"/>
    <mergeCell ref="W96:X96"/>
    <mergeCell ref="Q97:R97"/>
    <mergeCell ref="S97:T97"/>
    <mergeCell ref="U97:V97"/>
    <mergeCell ref="W97:X97"/>
    <mergeCell ref="Q95:R95"/>
    <mergeCell ref="S95:T95"/>
    <mergeCell ref="U95:V95"/>
    <mergeCell ref="W95:X95"/>
    <mergeCell ref="Q96:R96"/>
    <mergeCell ref="A96:A99"/>
    <mergeCell ref="C96:D96"/>
    <mergeCell ref="E96:F96"/>
    <mergeCell ref="G96:H96"/>
    <mergeCell ref="I96:J96"/>
    <mergeCell ref="K96:L96"/>
    <mergeCell ref="Q94:R94"/>
    <mergeCell ref="S94:T94"/>
    <mergeCell ref="U94:V94"/>
    <mergeCell ref="A92:A95"/>
    <mergeCell ref="S96:T96"/>
    <mergeCell ref="U96:V96"/>
    <mergeCell ref="C97:D97"/>
    <mergeCell ref="E97:F97"/>
    <mergeCell ref="G97:H97"/>
    <mergeCell ref="I97:J97"/>
    <mergeCell ref="K97:L97"/>
    <mergeCell ref="O97:P97"/>
    <mergeCell ref="M96:M99"/>
    <mergeCell ref="O96:P96"/>
    <mergeCell ref="Q98:R98"/>
    <mergeCell ref="S98:T98"/>
    <mergeCell ref="W101:X101"/>
    <mergeCell ref="Q99:R99"/>
    <mergeCell ref="S99:T99"/>
    <mergeCell ref="U99:V99"/>
    <mergeCell ref="W99:X99"/>
    <mergeCell ref="W98:X98"/>
    <mergeCell ref="C99:D99"/>
    <mergeCell ref="E99:F99"/>
    <mergeCell ref="G99:H99"/>
    <mergeCell ref="I99:J99"/>
    <mergeCell ref="K99:L99"/>
    <mergeCell ref="O99:P99"/>
    <mergeCell ref="C98:D98"/>
    <mergeCell ref="E98:F98"/>
    <mergeCell ref="G98:H98"/>
    <mergeCell ref="I98:J98"/>
    <mergeCell ref="K98:L98"/>
    <mergeCell ref="O98:P98"/>
    <mergeCell ref="U98:V98"/>
    <mergeCell ref="C101:D101"/>
    <mergeCell ref="W102:X102"/>
    <mergeCell ref="C103:D103"/>
    <mergeCell ref="E103:F103"/>
    <mergeCell ref="G103:H103"/>
    <mergeCell ref="I103:J103"/>
    <mergeCell ref="K103:L103"/>
    <mergeCell ref="O103:P103"/>
    <mergeCell ref="C102:D102"/>
    <mergeCell ref="E102:F102"/>
    <mergeCell ref="G102:H102"/>
    <mergeCell ref="I102:J102"/>
    <mergeCell ref="K102:L102"/>
    <mergeCell ref="O102:P102"/>
    <mergeCell ref="E101:F101"/>
    <mergeCell ref="G101:H101"/>
    <mergeCell ref="I101:J101"/>
    <mergeCell ref="K101:L101"/>
    <mergeCell ref="O101:P101"/>
    <mergeCell ref="M100:M103"/>
    <mergeCell ref="O100:P100"/>
    <mergeCell ref="Q100:R100"/>
    <mergeCell ref="C100:D100"/>
    <mergeCell ref="E100:F100"/>
    <mergeCell ref="G100:H100"/>
    <mergeCell ref="I100:J100"/>
    <mergeCell ref="K100:L100"/>
    <mergeCell ref="S100:T100"/>
    <mergeCell ref="U100:V100"/>
    <mergeCell ref="W100:X100"/>
    <mergeCell ref="Q101:R101"/>
    <mergeCell ref="S101:T101"/>
    <mergeCell ref="U101:V101"/>
    <mergeCell ref="W104:X104"/>
    <mergeCell ref="Q105:R105"/>
    <mergeCell ref="S105:T105"/>
    <mergeCell ref="U105:V105"/>
    <mergeCell ref="W105:X105"/>
    <mergeCell ref="Q103:R103"/>
    <mergeCell ref="S103:T103"/>
    <mergeCell ref="U103:V103"/>
    <mergeCell ref="W103:X103"/>
    <mergeCell ref="Q104:R104"/>
    <mergeCell ref="A104:A107"/>
    <mergeCell ref="C104:D104"/>
    <mergeCell ref="E104:F104"/>
    <mergeCell ref="G104:H104"/>
    <mergeCell ref="I104:J104"/>
    <mergeCell ref="K104:L104"/>
    <mergeCell ref="Q102:R102"/>
    <mergeCell ref="S102:T102"/>
    <mergeCell ref="U102:V102"/>
    <mergeCell ref="A100:A103"/>
    <mergeCell ref="S104:T104"/>
    <mergeCell ref="U104:V104"/>
    <mergeCell ref="C105:D105"/>
    <mergeCell ref="E105:F105"/>
    <mergeCell ref="G105:H105"/>
    <mergeCell ref="I105:J105"/>
    <mergeCell ref="K105:L105"/>
    <mergeCell ref="O105:P105"/>
    <mergeCell ref="M104:M107"/>
    <mergeCell ref="O104:P104"/>
    <mergeCell ref="Q106:R106"/>
    <mergeCell ref="S106:T106"/>
    <mergeCell ref="W109:X109"/>
    <mergeCell ref="Q107:R107"/>
    <mergeCell ref="S107:T107"/>
    <mergeCell ref="U107:V107"/>
    <mergeCell ref="W107:X107"/>
    <mergeCell ref="W106:X106"/>
    <mergeCell ref="C107:D107"/>
    <mergeCell ref="E107:F107"/>
    <mergeCell ref="G107:H107"/>
    <mergeCell ref="I107:J107"/>
    <mergeCell ref="K107:L107"/>
    <mergeCell ref="O107:P107"/>
    <mergeCell ref="C106:D106"/>
    <mergeCell ref="E106:F106"/>
    <mergeCell ref="G106:H106"/>
    <mergeCell ref="I106:J106"/>
    <mergeCell ref="K106:L106"/>
    <mergeCell ref="O106:P106"/>
    <mergeCell ref="U106:V106"/>
    <mergeCell ref="C109:D109"/>
    <mergeCell ref="W110:X110"/>
    <mergeCell ref="C111:D111"/>
    <mergeCell ref="E111:F111"/>
    <mergeCell ref="G111:H111"/>
    <mergeCell ref="I111:J111"/>
    <mergeCell ref="K111:L111"/>
    <mergeCell ref="O111:P111"/>
    <mergeCell ref="C110:D110"/>
    <mergeCell ref="E110:F110"/>
    <mergeCell ref="G110:H110"/>
    <mergeCell ref="I110:J110"/>
    <mergeCell ref="K110:L110"/>
    <mergeCell ref="O110:P110"/>
    <mergeCell ref="E109:F109"/>
    <mergeCell ref="G109:H109"/>
    <mergeCell ref="I109:J109"/>
    <mergeCell ref="K109:L109"/>
    <mergeCell ref="O109:P109"/>
    <mergeCell ref="M108:M111"/>
    <mergeCell ref="O108:P108"/>
    <mergeCell ref="Q108:R108"/>
    <mergeCell ref="C108:D108"/>
    <mergeCell ref="E108:F108"/>
    <mergeCell ref="G108:H108"/>
    <mergeCell ref="I108:J108"/>
    <mergeCell ref="K108:L108"/>
    <mergeCell ref="S108:T108"/>
    <mergeCell ref="U108:V108"/>
    <mergeCell ref="W108:X108"/>
    <mergeCell ref="Q109:R109"/>
    <mergeCell ref="S109:T109"/>
    <mergeCell ref="U109:V109"/>
    <mergeCell ref="W112:X112"/>
    <mergeCell ref="Q113:R113"/>
    <mergeCell ref="S113:T113"/>
    <mergeCell ref="U113:V113"/>
    <mergeCell ref="W113:X113"/>
    <mergeCell ref="Q111:R111"/>
    <mergeCell ref="S111:T111"/>
    <mergeCell ref="U111:V111"/>
    <mergeCell ref="W111:X111"/>
    <mergeCell ref="Q112:R112"/>
    <mergeCell ref="A112:A115"/>
    <mergeCell ref="C112:D112"/>
    <mergeCell ref="E112:F112"/>
    <mergeCell ref="G112:H112"/>
    <mergeCell ref="I112:J112"/>
    <mergeCell ref="K112:L112"/>
    <mergeCell ref="Q110:R110"/>
    <mergeCell ref="S110:T110"/>
    <mergeCell ref="U110:V110"/>
    <mergeCell ref="A108:A111"/>
    <mergeCell ref="S112:T112"/>
    <mergeCell ref="U112:V112"/>
    <mergeCell ref="C113:D113"/>
    <mergeCell ref="E113:F113"/>
    <mergeCell ref="G113:H113"/>
    <mergeCell ref="I113:J113"/>
    <mergeCell ref="K113:L113"/>
    <mergeCell ref="O113:P113"/>
    <mergeCell ref="M112:M115"/>
    <mergeCell ref="O112:P112"/>
    <mergeCell ref="Q114:R114"/>
    <mergeCell ref="S114:T114"/>
    <mergeCell ref="W117:X117"/>
    <mergeCell ref="Q115:R115"/>
    <mergeCell ref="S115:T115"/>
    <mergeCell ref="U115:V115"/>
    <mergeCell ref="W115:X115"/>
    <mergeCell ref="W114:X114"/>
    <mergeCell ref="C115:D115"/>
    <mergeCell ref="E115:F115"/>
    <mergeCell ref="G115:H115"/>
    <mergeCell ref="I115:J115"/>
    <mergeCell ref="K115:L115"/>
    <mergeCell ref="O115:P115"/>
    <mergeCell ref="C114:D114"/>
    <mergeCell ref="E114:F114"/>
    <mergeCell ref="G114:H114"/>
    <mergeCell ref="I114:J114"/>
    <mergeCell ref="K114:L114"/>
    <mergeCell ref="O114:P114"/>
    <mergeCell ref="U114:V114"/>
    <mergeCell ref="C117:D117"/>
    <mergeCell ref="W118:X118"/>
    <mergeCell ref="C119:D119"/>
    <mergeCell ref="E119:F119"/>
    <mergeCell ref="G119:H119"/>
    <mergeCell ref="I119:J119"/>
    <mergeCell ref="K119:L119"/>
    <mergeCell ref="O119:P119"/>
    <mergeCell ref="C118:D118"/>
    <mergeCell ref="E118:F118"/>
    <mergeCell ref="G118:H118"/>
    <mergeCell ref="I118:J118"/>
    <mergeCell ref="K118:L118"/>
    <mergeCell ref="O118:P118"/>
    <mergeCell ref="E117:F117"/>
    <mergeCell ref="G117:H117"/>
    <mergeCell ref="I117:J117"/>
    <mergeCell ref="K117:L117"/>
    <mergeCell ref="O117:P117"/>
    <mergeCell ref="M116:M119"/>
    <mergeCell ref="O116:P116"/>
    <mergeCell ref="Q116:R116"/>
    <mergeCell ref="C116:D116"/>
    <mergeCell ref="E116:F116"/>
    <mergeCell ref="G116:H116"/>
    <mergeCell ref="I116:J116"/>
    <mergeCell ref="K116:L116"/>
    <mergeCell ref="S116:T116"/>
    <mergeCell ref="U116:V116"/>
    <mergeCell ref="W116:X116"/>
    <mergeCell ref="Q117:R117"/>
    <mergeCell ref="S117:T117"/>
    <mergeCell ref="U117:V117"/>
    <mergeCell ref="W120:X120"/>
    <mergeCell ref="Q121:R121"/>
    <mergeCell ref="S121:T121"/>
    <mergeCell ref="U121:V121"/>
    <mergeCell ref="W121:X121"/>
    <mergeCell ref="Q119:R119"/>
    <mergeCell ref="S119:T119"/>
    <mergeCell ref="U119:V119"/>
    <mergeCell ref="W119:X119"/>
    <mergeCell ref="Q120:R120"/>
    <mergeCell ref="A120:A123"/>
    <mergeCell ref="C120:D120"/>
    <mergeCell ref="E120:F120"/>
    <mergeCell ref="G120:H120"/>
    <mergeCell ref="I120:J120"/>
    <mergeCell ref="K120:L120"/>
    <mergeCell ref="Q118:R118"/>
    <mergeCell ref="S118:T118"/>
    <mergeCell ref="U118:V118"/>
    <mergeCell ref="A116:A119"/>
    <mergeCell ref="S120:T120"/>
    <mergeCell ref="U120:V120"/>
    <mergeCell ref="C121:D121"/>
    <mergeCell ref="E121:F121"/>
    <mergeCell ref="G121:H121"/>
    <mergeCell ref="I121:J121"/>
    <mergeCell ref="K121:L121"/>
    <mergeCell ref="O121:P121"/>
    <mergeCell ref="M120:M123"/>
    <mergeCell ref="O120:P120"/>
    <mergeCell ref="Q122:R122"/>
    <mergeCell ref="S122:T122"/>
    <mergeCell ref="S124:T124"/>
    <mergeCell ref="U124:V124"/>
    <mergeCell ref="W124:X124"/>
    <mergeCell ref="W125:X125"/>
    <mergeCell ref="Q123:R123"/>
    <mergeCell ref="S123:T123"/>
    <mergeCell ref="U123:V123"/>
    <mergeCell ref="W123:X123"/>
    <mergeCell ref="W122:X122"/>
    <mergeCell ref="C123:D123"/>
    <mergeCell ref="E123:F123"/>
    <mergeCell ref="G123:H123"/>
    <mergeCell ref="I123:J123"/>
    <mergeCell ref="K123:L123"/>
    <mergeCell ref="O123:P123"/>
    <mergeCell ref="C122:D122"/>
    <mergeCell ref="E122:F122"/>
    <mergeCell ref="G122:H122"/>
    <mergeCell ref="I122:J122"/>
    <mergeCell ref="K122:L122"/>
    <mergeCell ref="O122:P122"/>
    <mergeCell ref="U122:V122"/>
    <mergeCell ref="G127:H127"/>
    <mergeCell ref="I127:J127"/>
    <mergeCell ref="K127:L127"/>
    <mergeCell ref="O127:P127"/>
    <mergeCell ref="C126:D126"/>
    <mergeCell ref="E126:F126"/>
    <mergeCell ref="G126:H126"/>
    <mergeCell ref="I126:J126"/>
    <mergeCell ref="K126:L126"/>
    <mergeCell ref="O126:P126"/>
    <mergeCell ref="M124:M127"/>
    <mergeCell ref="O124:P124"/>
    <mergeCell ref="Q124:R124"/>
    <mergeCell ref="C124:D124"/>
    <mergeCell ref="E124:F124"/>
    <mergeCell ref="G124:H124"/>
    <mergeCell ref="I124:J124"/>
    <mergeCell ref="K124:L124"/>
    <mergeCell ref="W128:X128"/>
    <mergeCell ref="Q127:R127"/>
    <mergeCell ref="S127:T127"/>
    <mergeCell ref="U127:V127"/>
    <mergeCell ref="W127:X127"/>
    <mergeCell ref="A128:B128"/>
    <mergeCell ref="C128:D128"/>
    <mergeCell ref="E128:F128"/>
    <mergeCell ref="G128:H128"/>
    <mergeCell ref="I128:J128"/>
    <mergeCell ref="K128:L128"/>
    <mergeCell ref="Q126:R126"/>
    <mergeCell ref="S126:T126"/>
    <mergeCell ref="U126:V126"/>
    <mergeCell ref="A124:A127"/>
    <mergeCell ref="M128:N128"/>
    <mergeCell ref="O128:P128"/>
    <mergeCell ref="Q128:R128"/>
    <mergeCell ref="S128:T128"/>
    <mergeCell ref="U128:V128"/>
    <mergeCell ref="C125:D125"/>
    <mergeCell ref="E125:F125"/>
    <mergeCell ref="G125:H125"/>
    <mergeCell ref="I125:J125"/>
    <mergeCell ref="K125:L125"/>
    <mergeCell ref="O125:P125"/>
    <mergeCell ref="Q125:R125"/>
    <mergeCell ref="S125:T125"/>
    <mergeCell ref="U125:V125"/>
    <mergeCell ref="W126:X126"/>
    <mergeCell ref="C127:D127"/>
    <mergeCell ref="E127:F127"/>
    <mergeCell ref="I63:J63"/>
    <mergeCell ref="K63:L63"/>
    <mergeCell ref="O63:P63"/>
    <mergeCell ref="Q63:R63"/>
    <mergeCell ref="S63:T63"/>
    <mergeCell ref="U63:V63"/>
    <mergeCell ref="C62:D62"/>
    <mergeCell ref="E62:F62"/>
    <mergeCell ref="G62:H62"/>
    <mergeCell ref="I62:J62"/>
    <mergeCell ref="K62:L62"/>
    <mergeCell ref="O62:P62"/>
    <mergeCell ref="Q62:R62"/>
    <mergeCell ref="S62:T62"/>
    <mergeCell ref="U62:V62"/>
    <mergeCell ref="C61:D61"/>
    <mergeCell ref="E61:F61"/>
    <mergeCell ref="G61:H61"/>
    <mergeCell ref="I61:J61"/>
    <mergeCell ref="K61:L61"/>
    <mergeCell ref="O61:P61"/>
    <mergeCell ref="Q61:R61"/>
    <mergeCell ref="S61:T61"/>
    <mergeCell ref="U61:V61"/>
    <mergeCell ref="E60:F60"/>
    <mergeCell ref="G60:H60"/>
    <mergeCell ref="I60:J60"/>
    <mergeCell ref="K60:L60"/>
    <mergeCell ref="E59:F59"/>
    <mergeCell ref="G59:H59"/>
    <mergeCell ref="I59:J59"/>
    <mergeCell ref="K59:L59"/>
    <mergeCell ref="O59:P59"/>
    <mergeCell ref="Q59:R59"/>
    <mergeCell ref="S59:T59"/>
    <mergeCell ref="U59:V59"/>
    <mergeCell ref="W59:X59"/>
    <mergeCell ref="A56:A59"/>
    <mergeCell ref="C56:D56"/>
    <mergeCell ref="E56:F56"/>
    <mergeCell ref="G56:H56"/>
    <mergeCell ref="I56:J56"/>
    <mergeCell ref="K56:L56"/>
    <mergeCell ref="M56:M59"/>
    <mergeCell ref="O56:P56"/>
    <mergeCell ref="Q56:R56"/>
    <mergeCell ref="C57:D57"/>
    <mergeCell ref="E57:F57"/>
    <mergeCell ref="G57:H57"/>
    <mergeCell ref="I57:J57"/>
    <mergeCell ref="K57:L57"/>
    <mergeCell ref="O57:P57"/>
    <mergeCell ref="Q57:R57"/>
    <mergeCell ref="C58:D58"/>
    <mergeCell ref="E58:F58"/>
    <mergeCell ref="G58:H58"/>
    <mergeCell ref="I58:J58"/>
    <mergeCell ref="K58:L58"/>
    <mergeCell ref="O58:P58"/>
    <mergeCell ref="Q58:R58"/>
    <mergeCell ref="A52:A55"/>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Y5:Z7"/>
    <mergeCell ref="AA5:AB5"/>
    <mergeCell ref="AC5:AD5"/>
    <mergeCell ref="AE5:AF5"/>
    <mergeCell ref="AG5:AH5"/>
    <mergeCell ref="AI5:AJ5"/>
    <mergeCell ref="AA7:AB7"/>
    <mergeCell ref="AC7:AD7"/>
    <mergeCell ref="AE7:AF7"/>
    <mergeCell ref="AG7:AH7"/>
    <mergeCell ref="AI7:AJ7"/>
    <mergeCell ref="M52:M55"/>
    <mergeCell ref="O52:P52"/>
    <mergeCell ref="Q52:R52"/>
    <mergeCell ref="S52:T52"/>
    <mergeCell ref="U52:V52"/>
    <mergeCell ref="W52:X52"/>
    <mergeCell ref="O53:P53"/>
    <mergeCell ref="Q53:R53"/>
    <mergeCell ref="S53:T53"/>
    <mergeCell ref="U53:V53"/>
    <mergeCell ref="W53:X53"/>
    <mergeCell ref="O54:P54"/>
    <mergeCell ref="Q54:R54"/>
    <mergeCell ref="S54:T54"/>
    <mergeCell ref="U54:V54"/>
    <mergeCell ref="W54:X54"/>
    <mergeCell ref="O55:P55"/>
    <mergeCell ref="Q55:R55"/>
    <mergeCell ref="S55:T55"/>
    <mergeCell ref="U55:V55"/>
    <mergeCell ref="W55:X55"/>
    <mergeCell ref="Y48:Y51"/>
    <mergeCell ref="AA48:AB48"/>
    <mergeCell ref="AC48:AD48"/>
    <mergeCell ref="AE48:AF48"/>
    <mergeCell ref="AG48:AH48"/>
    <mergeCell ref="AI48:AJ48"/>
    <mergeCell ref="AA49:AB49"/>
    <mergeCell ref="AC49:AD49"/>
    <mergeCell ref="AE49:AF49"/>
    <mergeCell ref="AG49:AH49"/>
    <mergeCell ref="AI49:AJ49"/>
    <mergeCell ref="AA50:AB50"/>
    <mergeCell ref="AC50:AD50"/>
    <mergeCell ref="AE50:AF50"/>
    <mergeCell ref="AG50:AH50"/>
    <mergeCell ref="AI50:AJ50"/>
    <mergeCell ref="AA51:AB51"/>
    <mergeCell ref="AC51:AD51"/>
    <mergeCell ref="AE51:AF51"/>
    <mergeCell ref="AG51:AH51"/>
    <mergeCell ref="AI51:AJ51"/>
    <mergeCell ref="Y52:Y55"/>
    <mergeCell ref="AA52:AB52"/>
    <mergeCell ref="AC52:AD52"/>
    <mergeCell ref="AE52:AF52"/>
    <mergeCell ref="AG52:AH52"/>
    <mergeCell ref="AI52:AJ52"/>
    <mergeCell ref="AA53:AB53"/>
    <mergeCell ref="AC53:AD53"/>
    <mergeCell ref="AE53:AF53"/>
    <mergeCell ref="AG53:AH53"/>
    <mergeCell ref="AI53:AJ53"/>
    <mergeCell ref="AA54:AB54"/>
    <mergeCell ref="AC54:AD54"/>
    <mergeCell ref="AE54:AF54"/>
    <mergeCell ref="AG54:AH54"/>
    <mergeCell ref="AI54:AJ54"/>
    <mergeCell ref="AA55:AB55"/>
    <mergeCell ref="AC55:AD55"/>
    <mergeCell ref="AE55:AF55"/>
    <mergeCell ref="AG55:AH55"/>
    <mergeCell ref="AI55:AJ55"/>
    <mergeCell ref="Y56:Y59"/>
    <mergeCell ref="AA56:AB56"/>
    <mergeCell ref="AC56:AD56"/>
    <mergeCell ref="AE56:AF56"/>
    <mergeCell ref="AG56:AH56"/>
    <mergeCell ref="AI56:AJ56"/>
    <mergeCell ref="AA57:AB57"/>
    <mergeCell ref="AC57:AD57"/>
    <mergeCell ref="AE57:AF57"/>
    <mergeCell ref="AG57:AH57"/>
    <mergeCell ref="AI57:AJ57"/>
    <mergeCell ref="AA58:AB58"/>
    <mergeCell ref="AC58:AD58"/>
    <mergeCell ref="AE58:AF58"/>
    <mergeCell ref="AG58:AH58"/>
    <mergeCell ref="AI58:AJ58"/>
    <mergeCell ref="AA59:AB59"/>
    <mergeCell ref="AC59:AD59"/>
    <mergeCell ref="AE59:AF59"/>
    <mergeCell ref="AG59:AH59"/>
    <mergeCell ref="AI59:AJ59"/>
    <mergeCell ref="Y60:Y63"/>
    <mergeCell ref="AA60:AB60"/>
    <mergeCell ref="AC60:AD60"/>
    <mergeCell ref="AE60:AF60"/>
    <mergeCell ref="AG60:AH60"/>
    <mergeCell ref="AI60:AJ60"/>
    <mergeCell ref="AA61:AB61"/>
    <mergeCell ref="AC61:AD61"/>
    <mergeCell ref="AE61:AF61"/>
    <mergeCell ref="AG61:AH61"/>
    <mergeCell ref="AI61:AJ61"/>
    <mergeCell ref="AA62:AB62"/>
    <mergeCell ref="AC62:AD62"/>
    <mergeCell ref="AE62:AF62"/>
    <mergeCell ref="AG62:AH62"/>
    <mergeCell ref="AI62:AJ62"/>
    <mergeCell ref="AA63:AB63"/>
    <mergeCell ref="AC63:AD63"/>
    <mergeCell ref="AE63:AF63"/>
    <mergeCell ref="AG63:AH63"/>
    <mergeCell ref="AI63:AJ63"/>
    <mergeCell ref="Y64:Y67"/>
    <mergeCell ref="AA64:AB64"/>
    <mergeCell ref="AC64:AD64"/>
    <mergeCell ref="AE64:AF64"/>
    <mergeCell ref="AG64:AH64"/>
    <mergeCell ref="AI64:AJ64"/>
    <mergeCell ref="AA65:AB65"/>
    <mergeCell ref="AC65:AD65"/>
    <mergeCell ref="AE65:AF65"/>
    <mergeCell ref="AG65:AH65"/>
    <mergeCell ref="AI65:AJ65"/>
    <mergeCell ref="AA66:AB66"/>
    <mergeCell ref="AC66:AD66"/>
    <mergeCell ref="AE66:AF66"/>
    <mergeCell ref="AG66:AH66"/>
    <mergeCell ref="AI66:AJ66"/>
    <mergeCell ref="AA67:AB67"/>
    <mergeCell ref="AC67:AD67"/>
    <mergeCell ref="AE67:AF67"/>
    <mergeCell ref="AG67:AH67"/>
    <mergeCell ref="AI67:AJ67"/>
    <mergeCell ref="Y68:Y71"/>
    <mergeCell ref="AA68:AB68"/>
    <mergeCell ref="AC68:AD68"/>
    <mergeCell ref="AE68:AF68"/>
    <mergeCell ref="AG68:AH68"/>
    <mergeCell ref="AI68:AJ68"/>
    <mergeCell ref="AA69:AB69"/>
    <mergeCell ref="AC69:AD69"/>
    <mergeCell ref="AE69:AF69"/>
    <mergeCell ref="AG69:AH69"/>
    <mergeCell ref="AI69:AJ69"/>
    <mergeCell ref="AA70:AB70"/>
    <mergeCell ref="AC70:AD70"/>
    <mergeCell ref="AE70:AF70"/>
    <mergeCell ref="AG70:AH70"/>
    <mergeCell ref="AI70:AJ70"/>
    <mergeCell ref="AA71:AB71"/>
    <mergeCell ref="AC71:AD71"/>
    <mergeCell ref="AE71:AF71"/>
    <mergeCell ref="AG71:AH71"/>
    <mergeCell ref="AI71:AJ71"/>
    <mergeCell ref="Y72:Y75"/>
    <mergeCell ref="AA72:AB72"/>
    <mergeCell ref="AC72:AD72"/>
    <mergeCell ref="AE72:AF72"/>
    <mergeCell ref="AG72:AH72"/>
    <mergeCell ref="AI72:AJ72"/>
    <mergeCell ref="AA73:AB73"/>
    <mergeCell ref="AC73:AD73"/>
    <mergeCell ref="AE73:AF73"/>
    <mergeCell ref="AG73:AH73"/>
    <mergeCell ref="AI73:AJ73"/>
    <mergeCell ref="AA74:AB74"/>
    <mergeCell ref="AC74:AD74"/>
    <mergeCell ref="AE74:AF74"/>
    <mergeCell ref="AG74:AH74"/>
    <mergeCell ref="AI74:AJ74"/>
    <mergeCell ref="AA75:AB75"/>
    <mergeCell ref="AC75:AD75"/>
    <mergeCell ref="AE75:AF75"/>
    <mergeCell ref="AG75:AH75"/>
    <mergeCell ref="AI75:AJ75"/>
    <mergeCell ref="Y76:Y79"/>
    <mergeCell ref="AA76:AB76"/>
    <mergeCell ref="AC76:AD76"/>
    <mergeCell ref="AE76:AF76"/>
    <mergeCell ref="AG76:AH76"/>
    <mergeCell ref="AI76:AJ76"/>
    <mergeCell ref="AA77:AB77"/>
    <mergeCell ref="AC77:AD77"/>
    <mergeCell ref="AE77:AF77"/>
    <mergeCell ref="AG77:AH77"/>
    <mergeCell ref="AI77:AJ77"/>
    <mergeCell ref="AA78:AB78"/>
    <mergeCell ref="AC78:AD78"/>
    <mergeCell ref="AE78:AF78"/>
    <mergeCell ref="AG78:AH78"/>
    <mergeCell ref="AI78:AJ78"/>
    <mergeCell ref="AA79:AB79"/>
    <mergeCell ref="AC79:AD79"/>
    <mergeCell ref="AE79:AF79"/>
    <mergeCell ref="AG79:AH79"/>
    <mergeCell ref="AI79:AJ79"/>
    <mergeCell ref="Y80:Y83"/>
    <mergeCell ref="AA80:AB80"/>
    <mergeCell ref="AC80:AD80"/>
    <mergeCell ref="AE80:AF80"/>
    <mergeCell ref="AG80:AH80"/>
    <mergeCell ref="AI80:AJ80"/>
    <mergeCell ref="AA81:AB81"/>
    <mergeCell ref="AC81:AD81"/>
    <mergeCell ref="AE81:AF81"/>
    <mergeCell ref="AG81:AH81"/>
    <mergeCell ref="AI81:AJ81"/>
    <mergeCell ref="AA82:AB82"/>
    <mergeCell ref="AC82:AD82"/>
    <mergeCell ref="AE82:AF82"/>
    <mergeCell ref="AG82:AH82"/>
    <mergeCell ref="AI82:AJ82"/>
    <mergeCell ref="AA83:AB83"/>
    <mergeCell ref="AC83:AD83"/>
    <mergeCell ref="AE83:AF83"/>
    <mergeCell ref="AG83:AH83"/>
    <mergeCell ref="AI83:AJ83"/>
    <mergeCell ref="Y84:Y87"/>
    <mergeCell ref="AA84:AB84"/>
    <mergeCell ref="AC84:AD84"/>
    <mergeCell ref="AE84:AF84"/>
    <mergeCell ref="AG84:AH84"/>
    <mergeCell ref="AI84:AJ84"/>
    <mergeCell ref="AA85:AB85"/>
    <mergeCell ref="AC85:AD85"/>
    <mergeCell ref="AE85:AF85"/>
    <mergeCell ref="AG85:AH85"/>
    <mergeCell ref="AI85:AJ85"/>
    <mergeCell ref="AA86:AB86"/>
    <mergeCell ref="AC86:AD86"/>
    <mergeCell ref="AE86:AF86"/>
    <mergeCell ref="AG86:AH86"/>
    <mergeCell ref="AI86:AJ86"/>
    <mergeCell ref="AA87:AB87"/>
    <mergeCell ref="AC87:AD87"/>
    <mergeCell ref="AE87:AF87"/>
    <mergeCell ref="AG87:AH87"/>
    <mergeCell ref="AI87:AJ87"/>
    <mergeCell ref="Y88:Y91"/>
    <mergeCell ref="AA88:AB88"/>
    <mergeCell ref="AC88:AD88"/>
    <mergeCell ref="AE88:AF88"/>
    <mergeCell ref="AG88:AH88"/>
    <mergeCell ref="AI88:AJ88"/>
    <mergeCell ref="AA89:AB89"/>
    <mergeCell ref="AC89:AD89"/>
    <mergeCell ref="AE89:AF89"/>
    <mergeCell ref="AG89:AH89"/>
    <mergeCell ref="AI89:AJ89"/>
    <mergeCell ref="AA90:AB90"/>
    <mergeCell ref="AC90:AD90"/>
    <mergeCell ref="AE90:AF90"/>
    <mergeCell ref="AG90:AH90"/>
    <mergeCell ref="AI90:AJ90"/>
    <mergeCell ref="AA91:AB91"/>
    <mergeCell ref="AC91:AD91"/>
    <mergeCell ref="AE91:AF91"/>
    <mergeCell ref="AG91:AH91"/>
    <mergeCell ref="AI91:AJ91"/>
    <mergeCell ref="Y92:Y95"/>
    <mergeCell ref="AA92:AB92"/>
    <mergeCell ref="AC92:AD92"/>
    <mergeCell ref="AE92:AF92"/>
    <mergeCell ref="AG92:AH92"/>
    <mergeCell ref="AI92:AJ92"/>
    <mergeCell ref="AA93:AB93"/>
    <mergeCell ref="AC93:AD93"/>
    <mergeCell ref="AE93:AF93"/>
    <mergeCell ref="AG93:AH93"/>
    <mergeCell ref="AI93:AJ93"/>
    <mergeCell ref="AA94:AB94"/>
    <mergeCell ref="AC94:AD94"/>
    <mergeCell ref="AE94:AF94"/>
    <mergeCell ref="AG94:AH94"/>
    <mergeCell ref="AI94:AJ94"/>
    <mergeCell ref="AA95:AB95"/>
    <mergeCell ref="AC95:AD95"/>
    <mergeCell ref="AE95:AF95"/>
    <mergeCell ref="AG95:AH95"/>
    <mergeCell ref="AI95:AJ95"/>
    <mergeCell ref="Y96:Y99"/>
    <mergeCell ref="AA96:AB96"/>
    <mergeCell ref="AC96:AD96"/>
    <mergeCell ref="AE96:AF96"/>
    <mergeCell ref="AG96:AH96"/>
    <mergeCell ref="AI96:AJ96"/>
    <mergeCell ref="AA97:AB97"/>
    <mergeCell ref="AC97:AD97"/>
    <mergeCell ref="AE97:AF97"/>
    <mergeCell ref="AG97:AH97"/>
    <mergeCell ref="AI97:AJ97"/>
    <mergeCell ref="AA98:AB98"/>
    <mergeCell ref="AC98:AD98"/>
    <mergeCell ref="AE98:AF98"/>
    <mergeCell ref="AG98:AH98"/>
    <mergeCell ref="AI98:AJ98"/>
    <mergeCell ref="AA99:AB99"/>
    <mergeCell ref="AC99:AD99"/>
    <mergeCell ref="AE99:AF99"/>
    <mergeCell ref="AG99:AH99"/>
    <mergeCell ref="AI99:AJ99"/>
    <mergeCell ref="Y100:Y103"/>
    <mergeCell ref="AA100:AB100"/>
    <mergeCell ref="AC100:AD100"/>
    <mergeCell ref="AE100:AF100"/>
    <mergeCell ref="AG100:AH100"/>
    <mergeCell ref="AI100:AJ100"/>
    <mergeCell ref="AA101:AB101"/>
    <mergeCell ref="AC101:AD101"/>
    <mergeCell ref="AE101:AF101"/>
    <mergeCell ref="AG101:AH101"/>
    <mergeCell ref="AI101:AJ101"/>
    <mergeCell ref="AA102:AB102"/>
    <mergeCell ref="AC102:AD102"/>
    <mergeCell ref="AE102:AF102"/>
    <mergeCell ref="AG102:AH102"/>
    <mergeCell ref="AI102:AJ102"/>
    <mergeCell ref="AA103:AB103"/>
    <mergeCell ref="AC103:AD103"/>
    <mergeCell ref="AE103:AF103"/>
    <mergeCell ref="AG103:AH103"/>
    <mergeCell ref="AI103:AJ103"/>
    <mergeCell ref="Y104:Y107"/>
    <mergeCell ref="AA104:AB104"/>
    <mergeCell ref="AC104:AD104"/>
    <mergeCell ref="AE104:AF104"/>
    <mergeCell ref="AG104:AH104"/>
    <mergeCell ref="AI104:AJ104"/>
    <mergeCell ref="AA105:AB105"/>
    <mergeCell ref="AC105:AD105"/>
    <mergeCell ref="AE105:AF105"/>
    <mergeCell ref="AG105:AH105"/>
    <mergeCell ref="AI105:AJ105"/>
    <mergeCell ref="AA106:AB106"/>
    <mergeCell ref="AC106:AD106"/>
    <mergeCell ref="AE106:AF106"/>
    <mergeCell ref="AG106:AH106"/>
    <mergeCell ref="AI106:AJ106"/>
    <mergeCell ref="AA107:AB107"/>
    <mergeCell ref="AC107:AD107"/>
    <mergeCell ref="AE107:AF107"/>
    <mergeCell ref="AG107:AH107"/>
    <mergeCell ref="AI107:AJ107"/>
    <mergeCell ref="Y108:Y111"/>
    <mergeCell ref="AA108:AB108"/>
    <mergeCell ref="AC108:AD108"/>
    <mergeCell ref="AE108:AF108"/>
    <mergeCell ref="AG108:AH108"/>
    <mergeCell ref="AI108:AJ108"/>
    <mergeCell ref="AA109:AB109"/>
    <mergeCell ref="AC109:AD109"/>
    <mergeCell ref="AE109:AF109"/>
    <mergeCell ref="AG109:AH109"/>
    <mergeCell ref="AI109:AJ109"/>
    <mergeCell ref="AA110:AB110"/>
    <mergeCell ref="AC110:AD110"/>
    <mergeCell ref="AE110:AF110"/>
    <mergeCell ref="AG110:AH110"/>
    <mergeCell ref="AI110:AJ110"/>
    <mergeCell ref="AA111:AB111"/>
    <mergeCell ref="AC111:AD111"/>
    <mergeCell ref="AE111:AF111"/>
    <mergeCell ref="AG111:AH111"/>
    <mergeCell ref="AI111:AJ111"/>
    <mergeCell ref="Y112:Y115"/>
    <mergeCell ref="AA112:AB112"/>
    <mergeCell ref="AC112:AD112"/>
    <mergeCell ref="AE112:AF112"/>
    <mergeCell ref="AG112:AH112"/>
    <mergeCell ref="AI112:AJ112"/>
    <mergeCell ref="AA113:AB113"/>
    <mergeCell ref="AC113:AD113"/>
    <mergeCell ref="AE113:AF113"/>
    <mergeCell ref="AG113:AH113"/>
    <mergeCell ref="AI113:AJ113"/>
    <mergeCell ref="AA114:AB114"/>
    <mergeCell ref="AC114:AD114"/>
    <mergeCell ref="AE114:AF114"/>
    <mergeCell ref="AG114:AH114"/>
    <mergeCell ref="AI114:AJ114"/>
    <mergeCell ref="AA115:AB115"/>
    <mergeCell ref="AC115:AD115"/>
    <mergeCell ref="AE115:AF115"/>
    <mergeCell ref="AG115:AH115"/>
    <mergeCell ref="AI115:AJ115"/>
    <mergeCell ref="Y116:Y119"/>
    <mergeCell ref="AA116:AB116"/>
    <mergeCell ref="AC116:AD116"/>
    <mergeCell ref="AE116:AF116"/>
    <mergeCell ref="AG116:AH116"/>
    <mergeCell ref="AI116:AJ116"/>
    <mergeCell ref="AA117:AB117"/>
    <mergeCell ref="AC117:AD117"/>
    <mergeCell ref="AE117:AF117"/>
    <mergeCell ref="AG117:AH117"/>
    <mergeCell ref="AI117:AJ117"/>
    <mergeCell ref="AA118:AB118"/>
    <mergeCell ref="AC118:AD118"/>
    <mergeCell ref="AE118:AF118"/>
    <mergeCell ref="AG118:AH118"/>
    <mergeCell ref="AI118:AJ118"/>
    <mergeCell ref="AA119:AB119"/>
    <mergeCell ref="AC119:AD119"/>
    <mergeCell ref="AE119:AF119"/>
    <mergeCell ref="AG119:AH119"/>
    <mergeCell ref="AI119:AJ119"/>
    <mergeCell ref="Y120:Y123"/>
    <mergeCell ref="AA120:AB120"/>
    <mergeCell ref="AC120:AD120"/>
    <mergeCell ref="AE120:AF120"/>
    <mergeCell ref="AG120:AH120"/>
    <mergeCell ref="AI120:AJ120"/>
    <mergeCell ref="AA121:AB121"/>
    <mergeCell ref="AC121:AD121"/>
    <mergeCell ref="AE121:AF121"/>
    <mergeCell ref="AG121:AH121"/>
    <mergeCell ref="AI121:AJ121"/>
    <mergeCell ref="AA122:AB122"/>
    <mergeCell ref="AC122:AD122"/>
    <mergeCell ref="AE122:AF122"/>
    <mergeCell ref="AG122:AH122"/>
    <mergeCell ref="AI122:AJ122"/>
    <mergeCell ref="AA123:AB123"/>
    <mergeCell ref="AC123:AD123"/>
    <mergeCell ref="AE123:AF123"/>
    <mergeCell ref="AG123:AH123"/>
    <mergeCell ref="AI123:AJ123"/>
    <mergeCell ref="Y128:Z128"/>
    <mergeCell ref="AA128:AB128"/>
    <mergeCell ref="AC128:AD128"/>
    <mergeCell ref="AE128:AF128"/>
    <mergeCell ref="AG128:AH128"/>
    <mergeCell ref="AI128:AJ128"/>
    <mergeCell ref="Y124:Y127"/>
    <mergeCell ref="AA124:AB124"/>
    <mergeCell ref="AC124:AD124"/>
    <mergeCell ref="AE124:AF124"/>
    <mergeCell ref="AG124:AH124"/>
    <mergeCell ref="AI124:AJ124"/>
    <mergeCell ref="AA125:AB125"/>
    <mergeCell ref="AC125:AD125"/>
    <mergeCell ref="AE125:AF125"/>
    <mergeCell ref="AG125:AH125"/>
    <mergeCell ref="AI125:AJ125"/>
    <mergeCell ref="AA126:AB126"/>
    <mergeCell ref="AC126:AD126"/>
    <mergeCell ref="AE126:AF126"/>
    <mergeCell ref="AG126:AH126"/>
    <mergeCell ref="AI126:AJ126"/>
    <mergeCell ref="AA127:AB127"/>
    <mergeCell ref="AC127:AD127"/>
    <mergeCell ref="AE127:AF127"/>
    <mergeCell ref="AG127:AH127"/>
    <mergeCell ref="AI127:AJ127"/>
    <mergeCell ref="Y40:Y43"/>
    <mergeCell ref="AA40:AB40"/>
    <mergeCell ref="AC40:AD40"/>
    <mergeCell ref="AE40:AF40"/>
    <mergeCell ref="AG40:AH40"/>
    <mergeCell ref="AI40:AJ40"/>
    <mergeCell ref="AA41:AB41"/>
    <mergeCell ref="AC41:AD41"/>
    <mergeCell ref="AE41:AF41"/>
    <mergeCell ref="AG41:AH41"/>
    <mergeCell ref="AI41:AJ41"/>
    <mergeCell ref="AA42:AB42"/>
    <mergeCell ref="AC42:AD42"/>
    <mergeCell ref="AE42:AF42"/>
    <mergeCell ref="AG42:AH42"/>
    <mergeCell ref="AI42:AJ42"/>
    <mergeCell ref="AA43:AB43"/>
    <mergeCell ref="AC43:AD43"/>
    <mergeCell ref="AE43:AF43"/>
    <mergeCell ref="AG43:AH43"/>
    <mergeCell ref="AI43:AJ43"/>
    <mergeCell ref="Y36:Y39"/>
    <mergeCell ref="AA36:AB36"/>
    <mergeCell ref="AC36:AD36"/>
    <mergeCell ref="AE36:AF36"/>
    <mergeCell ref="AG36:AH36"/>
    <mergeCell ref="AI36:AJ36"/>
    <mergeCell ref="AA37:AB37"/>
    <mergeCell ref="AC37:AD37"/>
    <mergeCell ref="AE37:AF37"/>
    <mergeCell ref="AG37:AH37"/>
    <mergeCell ref="AI37:AJ37"/>
    <mergeCell ref="AA38:AB38"/>
    <mergeCell ref="AC38:AD38"/>
    <mergeCell ref="AE38:AF38"/>
    <mergeCell ref="AG38:AH38"/>
    <mergeCell ref="AI38:AJ38"/>
    <mergeCell ref="AA39:AB39"/>
    <mergeCell ref="AC39:AD39"/>
    <mergeCell ref="AE39:AF39"/>
    <mergeCell ref="AG39:AH39"/>
    <mergeCell ref="AI39:AJ39"/>
    <mergeCell ref="A24:A27"/>
    <mergeCell ref="C24:D24"/>
    <mergeCell ref="E24:F24"/>
    <mergeCell ref="G24:H24"/>
    <mergeCell ref="I24:J24"/>
    <mergeCell ref="K24:L24"/>
    <mergeCell ref="M24:M27"/>
    <mergeCell ref="O24:P24"/>
    <mergeCell ref="Q24:R24"/>
    <mergeCell ref="S24:T24"/>
    <mergeCell ref="U24:V24"/>
    <mergeCell ref="W24:X24"/>
    <mergeCell ref="Y24:Y27"/>
    <mergeCell ref="AA24:AB24"/>
    <mergeCell ref="AC24:AD24"/>
    <mergeCell ref="AE24:AF24"/>
    <mergeCell ref="AG24:AH24"/>
    <mergeCell ref="C27:D27"/>
    <mergeCell ref="E27:F27"/>
    <mergeCell ref="G27:H27"/>
    <mergeCell ref="I27:J27"/>
    <mergeCell ref="K27:L27"/>
    <mergeCell ref="O27:P27"/>
    <mergeCell ref="Q27:R27"/>
    <mergeCell ref="S27:T27"/>
    <mergeCell ref="U27:V27"/>
    <mergeCell ref="W27:X27"/>
    <mergeCell ref="AA27:AB27"/>
    <mergeCell ref="AC27:AD27"/>
    <mergeCell ref="AE27:AF27"/>
    <mergeCell ref="AG27:AH27"/>
    <mergeCell ref="AI27:AJ27"/>
    <mergeCell ref="AI24:AJ24"/>
    <mergeCell ref="C25:D25"/>
    <mergeCell ref="E25:F25"/>
    <mergeCell ref="G25:H25"/>
    <mergeCell ref="I25:J25"/>
    <mergeCell ref="K25:L25"/>
    <mergeCell ref="O25:P25"/>
    <mergeCell ref="Q25:R25"/>
    <mergeCell ref="S25:T25"/>
    <mergeCell ref="U25:V25"/>
    <mergeCell ref="W25:X25"/>
    <mergeCell ref="AA25:AB25"/>
    <mergeCell ref="AC25:AD25"/>
    <mergeCell ref="AE25:AF25"/>
    <mergeCell ref="AG25:AH25"/>
    <mergeCell ref="AI25:AJ25"/>
    <mergeCell ref="C26:D26"/>
    <mergeCell ref="E26:F26"/>
    <mergeCell ref="G26:H26"/>
    <mergeCell ref="I26:J26"/>
    <mergeCell ref="K26:L26"/>
    <mergeCell ref="O26:P26"/>
    <mergeCell ref="Q26:R26"/>
    <mergeCell ref="S26:T26"/>
    <mergeCell ref="U26:V26"/>
    <mergeCell ref="W26:X26"/>
    <mergeCell ref="AA26:AB26"/>
    <mergeCell ref="AC26:AD26"/>
    <mergeCell ref="AE26:AF26"/>
    <mergeCell ref="AG26:AH26"/>
    <mergeCell ref="AI26:AJ26"/>
    <mergeCell ref="A8:A11"/>
    <mergeCell ref="C8:D8"/>
    <mergeCell ref="E8:F8"/>
    <mergeCell ref="G8:H8"/>
    <mergeCell ref="I8:J8"/>
    <mergeCell ref="K8:L8"/>
    <mergeCell ref="C9:D9"/>
    <mergeCell ref="E9:F9"/>
    <mergeCell ref="G9:H9"/>
    <mergeCell ref="I9:J9"/>
    <mergeCell ref="K9:L9"/>
    <mergeCell ref="C10:D10"/>
    <mergeCell ref="E10:F10"/>
    <mergeCell ref="G10:H10"/>
    <mergeCell ref="I10:J10"/>
    <mergeCell ref="K10:L10"/>
    <mergeCell ref="C11:D11"/>
    <mergeCell ref="E11:F11"/>
    <mergeCell ref="G11:H11"/>
    <mergeCell ref="I11:J11"/>
    <mergeCell ref="K11:L11"/>
    <mergeCell ref="M8:M11"/>
    <mergeCell ref="O8:P8"/>
    <mergeCell ref="Q8:R8"/>
    <mergeCell ref="S8:T8"/>
    <mergeCell ref="U8:V8"/>
    <mergeCell ref="W8:X8"/>
    <mergeCell ref="O9:P9"/>
    <mergeCell ref="Q9:R9"/>
    <mergeCell ref="S9:T9"/>
    <mergeCell ref="U9:V9"/>
    <mergeCell ref="W9:X9"/>
    <mergeCell ref="O10:P10"/>
    <mergeCell ref="Q10:R10"/>
    <mergeCell ref="S10:T10"/>
    <mergeCell ref="U10:V10"/>
    <mergeCell ref="W10:X10"/>
    <mergeCell ref="O11:P11"/>
    <mergeCell ref="Q11:R11"/>
    <mergeCell ref="S11:T11"/>
    <mergeCell ref="U11:V11"/>
    <mergeCell ref="W11:X11"/>
    <mergeCell ref="Y8:Y11"/>
    <mergeCell ref="AA8:AB8"/>
    <mergeCell ref="AC8:AD8"/>
    <mergeCell ref="AE8:AF8"/>
    <mergeCell ref="AG8:AH8"/>
    <mergeCell ref="AI8:AJ8"/>
    <mergeCell ref="AA9:AB9"/>
    <mergeCell ref="AC9:AD9"/>
    <mergeCell ref="AE9:AF9"/>
    <mergeCell ref="AG9:AH9"/>
    <mergeCell ref="AI9:AJ9"/>
    <mergeCell ref="AA10:AB10"/>
    <mergeCell ref="AC10:AD10"/>
    <mergeCell ref="AE10:AF10"/>
    <mergeCell ref="AG10:AH10"/>
    <mergeCell ref="AI10:AJ10"/>
    <mergeCell ref="AA11:AB11"/>
    <mergeCell ref="AC11:AD11"/>
    <mergeCell ref="AE11:AF11"/>
    <mergeCell ref="AG11:AH11"/>
    <mergeCell ref="AI11:AJ11"/>
  </mergeCells>
  <phoneticPr fontId="2"/>
  <conditionalFormatting sqref="A3">
    <cfRule type="expression" dxfId="4" priority="5" stopIfTrue="1">
      <formula>$Z$3=""</formula>
    </cfRule>
  </conditionalFormatting>
  <conditionalFormatting sqref="M3">
    <cfRule type="expression" dxfId="1" priority="2" stopIfTrue="1">
      <formula>$Z$3=""</formula>
    </cfRule>
  </conditionalFormatting>
  <conditionalFormatting sqref="Y3">
    <cfRule type="expression" dxfId="0" priority="1" stopIfTrue="1">
      <formula>$Z$3=""</formula>
    </cfRule>
  </conditionalFormatting>
  <dataValidations count="3">
    <dataValidation type="list" allowBlank="1" showInputMessage="1" showErrorMessage="1" prompt="出場されましたら、「○」を入力してください、" sqref="JK56:JT115 TG56:TP115 ADC56:ADL115 AMY56:ANH115 AWU56:AXD115 BGQ56:BGZ115 BQM56:BQV115 CAI56:CAR115 CKE56:CKN115 CUA56:CUJ115 DDW56:DEF115 DNS56:DOB115 DXO56:DXX115 EHK56:EHT115 ERG56:ERP115 FBC56:FBL115 FKY56:FLH115 FUU56:FVD115 GEQ56:GEZ115 GOM56:GOV115 GYI56:GYR115 HIE56:HIN115 HSA56:HSJ115 IBW56:ICF115 ILS56:IMB115 IVO56:IVX115 JFK56:JFT115 JPG56:JPP115 JZC56:JZL115 KIY56:KJH115 KSU56:KTD115 LCQ56:LCZ115 LMM56:LMV115 LWI56:LWR115 MGE56:MGN115 MQA56:MQJ115 MZW56:NAF115 NJS56:NKB115 NTO56:NTX115 ODK56:ODT115 ONG56:ONP115 OXC56:OXL115 PGY56:PHH115 PQU56:PRD115 QAQ56:QAZ115 QKM56:QKV115 QUI56:QUR115 REE56:REN115 ROA56:ROJ115 RXW56:RYF115 SHS56:SIB115 SRO56:SRX115 TBK56:TBT115 TLG56:TLP115 TVC56:TVL115 UEY56:UFH115 UOU56:UPD115 UYQ56:UYZ115 VIM56:VIV115 VSI56:VSR115 WCE56:WCN115 WMA56:WMJ115 WVW56:WWF115 C65604:L65663 IY65592:JH65651 SU65592:TD65651 ACQ65592:ACZ65651 AMM65592:AMV65651 AWI65592:AWR65651 BGE65592:BGN65651 BQA65592:BQJ65651 BZW65592:CAF65651 CJS65592:CKB65651 CTO65592:CTX65651 DDK65592:DDT65651 DNG65592:DNP65651 DXC65592:DXL65651 EGY65592:EHH65651 EQU65592:ERD65651 FAQ65592:FAZ65651 FKM65592:FKV65651 FUI65592:FUR65651 GEE65592:GEN65651 GOA65592:GOJ65651 GXW65592:GYF65651 HHS65592:HIB65651 HRO65592:HRX65651 IBK65592:IBT65651 ILG65592:ILP65651 IVC65592:IVL65651 JEY65592:JFH65651 JOU65592:JPD65651 JYQ65592:JYZ65651 KIM65592:KIV65651 KSI65592:KSR65651 LCE65592:LCN65651 LMA65592:LMJ65651 LVW65592:LWF65651 MFS65592:MGB65651 MPO65592:MPX65651 MZK65592:MZT65651 NJG65592:NJP65651 NTC65592:NTL65651 OCY65592:ODH65651 OMU65592:OND65651 OWQ65592:OWZ65651 PGM65592:PGV65651 PQI65592:PQR65651 QAE65592:QAN65651 QKA65592:QKJ65651 QTW65592:QUF65651 RDS65592:REB65651 RNO65592:RNX65651 RXK65592:RXT65651 SHG65592:SHP65651 SRC65592:SRL65651 TAY65592:TBH65651 TKU65592:TLD65651 TUQ65592:TUZ65651 UEM65592:UEV65651 UOI65592:UOR65651 UYE65592:UYN65651 VIA65592:VIJ65651 VRW65592:VSF65651 WBS65592:WCB65651 WLO65592:WLX65651 WVK65592:WVT65651 C131140:L131199 IY131128:JH131187 SU131128:TD131187 ACQ131128:ACZ131187 AMM131128:AMV131187 AWI131128:AWR131187 BGE131128:BGN131187 BQA131128:BQJ131187 BZW131128:CAF131187 CJS131128:CKB131187 CTO131128:CTX131187 DDK131128:DDT131187 DNG131128:DNP131187 DXC131128:DXL131187 EGY131128:EHH131187 EQU131128:ERD131187 FAQ131128:FAZ131187 FKM131128:FKV131187 FUI131128:FUR131187 GEE131128:GEN131187 GOA131128:GOJ131187 GXW131128:GYF131187 HHS131128:HIB131187 HRO131128:HRX131187 IBK131128:IBT131187 ILG131128:ILP131187 IVC131128:IVL131187 JEY131128:JFH131187 JOU131128:JPD131187 JYQ131128:JYZ131187 KIM131128:KIV131187 KSI131128:KSR131187 LCE131128:LCN131187 LMA131128:LMJ131187 LVW131128:LWF131187 MFS131128:MGB131187 MPO131128:MPX131187 MZK131128:MZT131187 NJG131128:NJP131187 NTC131128:NTL131187 OCY131128:ODH131187 OMU131128:OND131187 OWQ131128:OWZ131187 PGM131128:PGV131187 PQI131128:PQR131187 QAE131128:QAN131187 QKA131128:QKJ131187 QTW131128:QUF131187 RDS131128:REB131187 RNO131128:RNX131187 RXK131128:RXT131187 SHG131128:SHP131187 SRC131128:SRL131187 TAY131128:TBH131187 TKU131128:TLD131187 TUQ131128:TUZ131187 UEM131128:UEV131187 UOI131128:UOR131187 UYE131128:UYN131187 VIA131128:VIJ131187 VRW131128:VSF131187 WBS131128:WCB131187 WLO131128:WLX131187 WVK131128:WVT131187 C196676:L196735 IY196664:JH196723 SU196664:TD196723 ACQ196664:ACZ196723 AMM196664:AMV196723 AWI196664:AWR196723 BGE196664:BGN196723 BQA196664:BQJ196723 BZW196664:CAF196723 CJS196664:CKB196723 CTO196664:CTX196723 DDK196664:DDT196723 DNG196664:DNP196723 DXC196664:DXL196723 EGY196664:EHH196723 EQU196664:ERD196723 FAQ196664:FAZ196723 FKM196664:FKV196723 FUI196664:FUR196723 GEE196664:GEN196723 GOA196664:GOJ196723 GXW196664:GYF196723 HHS196664:HIB196723 HRO196664:HRX196723 IBK196664:IBT196723 ILG196664:ILP196723 IVC196664:IVL196723 JEY196664:JFH196723 JOU196664:JPD196723 JYQ196664:JYZ196723 KIM196664:KIV196723 KSI196664:KSR196723 LCE196664:LCN196723 LMA196664:LMJ196723 LVW196664:LWF196723 MFS196664:MGB196723 MPO196664:MPX196723 MZK196664:MZT196723 NJG196664:NJP196723 NTC196664:NTL196723 OCY196664:ODH196723 OMU196664:OND196723 OWQ196664:OWZ196723 PGM196664:PGV196723 PQI196664:PQR196723 QAE196664:QAN196723 QKA196664:QKJ196723 QTW196664:QUF196723 RDS196664:REB196723 RNO196664:RNX196723 RXK196664:RXT196723 SHG196664:SHP196723 SRC196664:SRL196723 TAY196664:TBH196723 TKU196664:TLD196723 TUQ196664:TUZ196723 UEM196664:UEV196723 UOI196664:UOR196723 UYE196664:UYN196723 VIA196664:VIJ196723 VRW196664:VSF196723 WBS196664:WCB196723 WLO196664:WLX196723 WVK196664:WVT196723 C262212:L262271 IY262200:JH262259 SU262200:TD262259 ACQ262200:ACZ262259 AMM262200:AMV262259 AWI262200:AWR262259 BGE262200:BGN262259 BQA262200:BQJ262259 BZW262200:CAF262259 CJS262200:CKB262259 CTO262200:CTX262259 DDK262200:DDT262259 DNG262200:DNP262259 DXC262200:DXL262259 EGY262200:EHH262259 EQU262200:ERD262259 FAQ262200:FAZ262259 FKM262200:FKV262259 FUI262200:FUR262259 GEE262200:GEN262259 GOA262200:GOJ262259 GXW262200:GYF262259 HHS262200:HIB262259 HRO262200:HRX262259 IBK262200:IBT262259 ILG262200:ILP262259 IVC262200:IVL262259 JEY262200:JFH262259 JOU262200:JPD262259 JYQ262200:JYZ262259 KIM262200:KIV262259 KSI262200:KSR262259 LCE262200:LCN262259 LMA262200:LMJ262259 LVW262200:LWF262259 MFS262200:MGB262259 MPO262200:MPX262259 MZK262200:MZT262259 NJG262200:NJP262259 NTC262200:NTL262259 OCY262200:ODH262259 OMU262200:OND262259 OWQ262200:OWZ262259 PGM262200:PGV262259 PQI262200:PQR262259 QAE262200:QAN262259 QKA262200:QKJ262259 QTW262200:QUF262259 RDS262200:REB262259 RNO262200:RNX262259 RXK262200:RXT262259 SHG262200:SHP262259 SRC262200:SRL262259 TAY262200:TBH262259 TKU262200:TLD262259 TUQ262200:TUZ262259 UEM262200:UEV262259 UOI262200:UOR262259 UYE262200:UYN262259 VIA262200:VIJ262259 VRW262200:VSF262259 WBS262200:WCB262259 WLO262200:WLX262259 WVK262200:WVT262259 C327748:L327807 IY327736:JH327795 SU327736:TD327795 ACQ327736:ACZ327795 AMM327736:AMV327795 AWI327736:AWR327795 BGE327736:BGN327795 BQA327736:BQJ327795 BZW327736:CAF327795 CJS327736:CKB327795 CTO327736:CTX327795 DDK327736:DDT327795 DNG327736:DNP327795 DXC327736:DXL327795 EGY327736:EHH327795 EQU327736:ERD327795 FAQ327736:FAZ327795 FKM327736:FKV327795 FUI327736:FUR327795 GEE327736:GEN327795 GOA327736:GOJ327795 GXW327736:GYF327795 HHS327736:HIB327795 HRO327736:HRX327795 IBK327736:IBT327795 ILG327736:ILP327795 IVC327736:IVL327795 JEY327736:JFH327795 JOU327736:JPD327795 JYQ327736:JYZ327795 KIM327736:KIV327795 KSI327736:KSR327795 LCE327736:LCN327795 LMA327736:LMJ327795 LVW327736:LWF327795 MFS327736:MGB327795 MPO327736:MPX327795 MZK327736:MZT327795 NJG327736:NJP327795 NTC327736:NTL327795 OCY327736:ODH327795 OMU327736:OND327795 OWQ327736:OWZ327795 PGM327736:PGV327795 PQI327736:PQR327795 QAE327736:QAN327795 QKA327736:QKJ327795 QTW327736:QUF327795 RDS327736:REB327795 RNO327736:RNX327795 RXK327736:RXT327795 SHG327736:SHP327795 SRC327736:SRL327795 TAY327736:TBH327795 TKU327736:TLD327795 TUQ327736:TUZ327795 UEM327736:UEV327795 UOI327736:UOR327795 UYE327736:UYN327795 VIA327736:VIJ327795 VRW327736:VSF327795 WBS327736:WCB327795 WLO327736:WLX327795 WVK327736:WVT327795 C393284:L393343 IY393272:JH393331 SU393272:TD393331 ACQ393272:ACZ393331 AMM393272:AMV393331 AWI393272:AWR393331 BGE393272:BGN393331 BQA393272:BQJ393331 BZW393272:CAF393331 CJS393272:CKB393331 CTO393272:CTX393331 DDK393272:DDT393331 DNG393272:DNP393331 DXC393272:DXL393331 EGY393272:EHH393331 EQU393272:ERD393331 FAQ393272:FAZ393331 FKM393272:FKV393331 FUI393272:FUR393331 GEE393272:GEN393331 GOA393272:GOJ393331 GXW393272:GYF393331 HHS393272:HIB393331 HRO393272:HRX393331 IBK393272:IBT393331 ILG393272:ILP393331 IVC393272:IVL393331 JEY393272:JFH393331 JOU393272:JPD393331 JYQ393272:JYZ393331 KIM393272:KIV393331 KSI393272:KSR393331 LCE393272:LCN393331 LMA393272:LMJ393331 LVW393272:LWF393331 MFS393272:MGB393331 MPO393272:MPX393331 MZK393272:MZT393331 NJG393272:NJP393331 NTC393272:NTL393331 OCY393272:ODH393331 OMU393272:OND393331 OWQ393272:OWZ393331 PGM393272:PGV393331 PQI393272:PQR393331 QAE393272:QAN393331 QKA393272:QKJ393331 QTW393272:QUF393331 RDS393272:REB393331 RNO393272:RNX393331 RXK393272:RXT393331 SHG393272:SHP393331 SRC393272:SRL393331 TAY393272:TBH393331 TKU393272:TLD393331 TUQ393272:TUZ393331 UEM393272:UEV393331 UOI393272:UOR393331 UYE393272:UYN393331 VIA393272:VIJ393331 VRW393272:VSF393331 WBS393272:WCB393331 WLO393272:WLX393331 WVK393272:WVT393331 C458820:L458879 IY458808:JH458867 SU458808:TD458867 ACQ458808:ACZ458867 AMM458808:AMV458867 AWI458808:AWR458867 BGE458808:BGN458867 BQA458808:BQJ458867 BZW458808:CAF458867 CJS458808:CKB458867 CTO458808:CTX458867 DDK458808:DDT458867 DNG458808:DNP458867 DXC458808:DXL458867 EGY458808:EHH458867 EQU458808:ERD458867 FAQ458808:FAZ458867 FKM458808:FKV458867 FUI458808:FUR458867 GEE458808:GEN458867 GOA458808:GOJ458867 GXW458808:GYF458867 HHS458808:HIB458867 HRO458808:HRX458867 IBK458808:IBT458867 ILG458808:ILP458867 IVC458808:IVL458867 JEY458808:JFH458867 JOU458808:JPD458867 JYQ458808:JYZ458867 KIM458808:KIV458867 KSI458808:KSR458867 LCE458808:LCN458867 LMA458808:LMJ458867 LVW458808:LWF458867 MFS458808:MGB458867 MPO458808:MPX458867 MZK458808:MZT458867 NJG458808:NJP458867 NTC458808:NTL458867 OCY458808:ODH458867 OMU458808:OND458867 OWQ458808:OWZ458867 PGM458808:PGV458867 PQI458808:PQR458867 QAE458808:QAN458867 QKA458808:QKJ458867 QTW458808:QUF458867 RDS458808:REB458867 RNO458808:RNX458867 RXK458808:RXT458867 SHG458808:SHP458867 SRC458808:SRL458867 TAY458808:TBH458867 TKU458808:TLD458867 TUQ458808:TUZ458867 UEM458808:UEV458867 UOI458808:UOR458867 UYE458808:UYN458867 VIA458808:VIJ458867 VRW458808:VSF458867 WBS458808:WCB458867 WLO458808:WLX458867 WVK458808:WVT458867 C524356:L524415 IY524344:JH524403 SU524344:TD524403 ACQ524344:ACZ524403 AMM524344:AMV524403 AWI524344:AWR524403 BGE524344:BGN524403 BQA524344:BQJ524403 BZW524344:CAF524403 CJS524344:CKB524403 CTO524344:CTX524403 DDK524344:DDT524403 DNG524344:DNP524403 DXC524344:DXL524403 EGY524344:EHH524403 EQU524344:ERD524403 FAQ524344:FAZ524403 FKM524344:FKV524403 FUI524344:FUR524403 GEE524344:GEN524403 GOA524344:GOJ524403 GXW524344:GYF524403 HHS524344:HIB524403 HRO524344:HRX524403 IBK524344:IBT524403 ILG524344:ILP524403 IVC524344:IVL524403 JEY524344:JFH524403 JOU524344:JPD524403 JYQ524344:JYZ524403 KIM524344:KIV524403 KSI524344:KSR524403 LCE524344:LCN524403 LMA524344:LMJ524403 LVW524344:LWF524403 MFS524344:MGB524403 MPO524344:MPX524403 MZK524344:MZT524403 NJG524344:NJP524403 NTC524344:NTL524403 OCY524344:ODH524403 OMU524344:OND524403 OWQ524344:OWZ524403 PGM524344:PGV524403 PQI524344:PQR524403 QAE524344:QAN524403 QKA524344:QKJ524403 QTW524344:QUF524403 RDS524344:REB524403 RNO524344:RNX524403 RXK524344:RXT524403 SHG524344:SHP524403 SRC524344:SRL524403 TAY524344:TBH524403 TKU524344:TLD524403 TUQ524344:TUZ524403 UEM524344:UEV524403 UOI524344:UOR524403 UYE524344:UYN524403 VIA524344:VIJ524403 VRW524344:VSF524403 WBS524344:WCB524403 WLO524344:WLX524403 WVK524344:WVT524403 C589892:L589951 IY589880:JH589939 SU589880:TD589939 ACQ589880:ACZ589939 AMM589880:AMV589939 AWI589880:AWR589939 BGE589880:BGN589939 BQA589880:BQJ589939 BZW589880:CAF589939 CJS589880:CKB589939 CTO589880:CTX589939 DDK589880:DDT589939 DNG589880:DNP589939 DXC589880:DXL589939 EGY589880:EHH589939 EQU589880:ERD589939 FAQ589880:FAZ589939 FKM589880:FKV589939 FUI589880:FUR589939 GEE589880:GEN589939 GOA589880:GOJ589939 GXW589880:GYF589939 HHS589880:HIB589939 HRO589880:HRX589939 IBK589880:IBT589939 ILG589880:ILP589939 IVC589880:IVL589939 JEY589880:JFH589939 JOU589880:JPD589939 JYQ589880:JYZ589939 KIM589880:KIV589939 KSI589880:KSR589939 LCE589880:LCN589939 LMA589880:LMJ589939 LVW589880:LWF589939 MFS589880:MGB589939 MPO589880:MPX589939 MZK589880:MZT589939 NJG589880:NJP589939 NTC589880:NTL589939 OCY589880:ODH589939 OMU589880:OND589939 OWQ589880:OWZ589939 PGM589880:PGV589939 PQI589880:PQR589939 QAE589880:QAN589939 QKA589880:QKJ589939 QTW589880:QUF589939 RDS589880:REB589939 RNO589880:RNX589939 RXK589880:RXT589939 SHG589880:SHP589939 SRC589880:SRL589939 TAY589880:TBH589939 TKU589880:TLD589939 TUQ589880:TUZ589939 UEM589880:UEV589939 UOI589880:UOR589939 UYE589880:UYN589939 VIA589880:VIJ589939 VRW589880:VSF589939 WBS589880:WCB589939 WLO589880:WLX589939 WVK589880:WVT589939 C655428:L655487 IY655416:JH655475 SU655416:TD655475 ACQ655416:ACZ655475 AMM655416:AMV655475 AWI655416:AWR655475 BGE655416:BGN655475 BQA655416:BQJ655475 BZW655416:CAF655475 CJS655416:CKB655475 CTO655416:CTX655475 DDK655416:DDT655475 DNG655416:DNP655475 DXC655416:DXL655475 EGY655416:EHH655475 EQU655416:ERD655475 FAQ655416:FAZ655475 FKM655416:FKV655475 FUI655416:FUR655475 GEE655416:GEN655475 GOA655416:GOJ655475 GXW655416:GYF655475 HHS655416:HIB655475 HRO655416:HRX655475 IBK655416:IBT655475 ILG655416:ILP655475 IVC655416:IVL655475 JEY655416:JFH655475 JOU655416:JPD655475 JYQ655416:JYZ655475 KIM655416:KIV655475 KSI655416:KSR655475 LCE655416:LCN655475 LMA655416:LMJ655475 LVW655416:LWF655475 MFS655416:MGB655475 MPO655416:MPX655475 MZK655416:MZT655475 NJG655416:NJP655475 NTC655416:NTL655475 OCY655416:ODH655475 OMU655416:OND655475 OWQ655416:OWZ655475 PGM655416:PGV655475 PQI655416:PQR655475 QAE655416:QAN655475 QKA655416:QKJ655475 QTW655416:QUF655475 RDS655416:REB655475 RNO655416:RNX655475 RXK655416:RXT655475 SHG655416:SHP655475 SRC655416:SRL655475 TAY655416:TBH655475 TKU655416:TLD655475 TUQ655416:TUZ655475 UEM655416:UEV655475 UOI655416:UOR655475 UYE655416:UYN655475 VIA655416:VIJ655475 VRW655416:VSF655475 WBS655416:WCB655475 WLO655416:WLX655475 WVK655416:WVT655475 C720964:L721023 IY720952:JH721011 SU720952:TD721011 ACQ720952:ACZ721011 AMM720952:AMV721011 AWI720952:AWR721011 BGE720952:BGN721011 BQA720952:BQJ721011 BZW720952:CAF721011 CJS720952:CKB721011 CTO720952:CTX721011 DDK720952:DDT721011 DNG720952:DNP721011 DXC720952:DXL721011 EGY720952:EHH721011 EQU720952:ERD721011 FAQ720952:FAZ721011 FKM720952:FKV721011 FUI720952:FUR721011 GEE720952:GEN721011 GOA720952:GOJ721011 GXW720952:GYF721011 HHS720952:HIB721011 HRO720952:HRX721011 IBK720952:IBT721011 ILG720952:ILP721011 IVC720952:IVL721011 JEY720952:JFH721011 JOU720952:JPD721011 JYQ720952:JYZ721011 KIM720952:KIV721011 KSI720952:KSR721011 LCE720952:LCN721011 LMA720952:LMJ721011 LVW720952:LWF721011 MFS720952:MGB721011 MPO720952:MPX721011 MZK720952:MZT721011 NJG720952:NJP721011 NTC720952:NTL721011 OCY720952:ODH721011 OMU720952:OND721011 OWQ720952:OWZ721011 PGM720952:PGV721011 PQI720952:PQR721011 QAE720952:QAN721011 QKA720952:QKJ721011 QTW720952:QUF721011 RDS720952:REB721011 RNO720952:RNX721011 RXK720952:RXT721011 SHG720952:SHP721011 SRC720952:SRL721011 TAY720952:TBH721011 TKU720952:TLD721011 TUQ720952:TUZ721011 UEM720952:UEV721011 UOI720952:UOR721011 UYE720952:UYN721011 VIA720952:VIJ721011 VRW720952:VSF721011 WBS720952:WCB721011 WLO720952:WLX721011 WVK720952:WVT721011 C786500:L786559 IY786488:JH786547 SU786488:TD786547 ACQ786488:ACZ786547 AMM786488:AMV786547 AWI786488:AWR786547 BGE786488:BGN786547 BQA786488:BQJ786547 BZW786488:CAF786547 CJS786488:CKB786547 CTO786488:CTX786547 DDK786488:DDT786547 DNG786488:DNP786547 DXC786488:DXL786547 EGY786488:EHH786547 EQU786488:ERD786547 FAQ786488:FAZ786547 FKM786488:FKV786547 FUI786488:FUR786547 GEE786488:GEN786547 GOA786488:GOJ786547 GXW786488:GYF786547 HHS786488:HIB786547 HRO786488:HRX786547 IBK786488:IBT786547 ILG786488:ILP786547 IVC786488:IVL786547 JEY786488:JFH786547 JOU786488:JPD786547 JYQ786488:JYZ786547 KIM786488:KIV786547 KSI786488:KSR786547 LCE786488:LCN786547 LMA786488:LMJ786547 LVW786488:LWF786547 MFS786488:MGB786547 MPO786488:MPX786547 MZK786488:MZT786547 NJG786488:NJP786547 NTC786488:NTL786547 OCY786488:ODH786547 OMU786488:OND786547 OWQ786488:OWZ786547 PGM786488:PGV786547 PQI786488:PQR786547 QAE786488:QAN786547 QKA786488:QKJ786547 QTW786488:QUF786547 RDS786488:REB786547 RNO786488:RNX786547 RXK786488:RXT786547 SHG786488:SHP786547 SRC786488:SRL786547 TAY786488:TBH786547 TKU786488:TLD786547 TUQ786488:TUZ786547 UEM786488:UEV786547 UOI786488:UOR786547 UYE786488:UYN786547 VIA786488:VIJ786547 VRW786488:VSF786547 WBS786488:WCB786547 WLO786488:WLX786547 WVK786488:WVT786547 C852036:L852095 IY852024:JH852083 SU852024:TD852083 ACQ852024:ACZ852083 AMM852024:AMV852083 AWI852024:AWR852083 BGE852024:BGN852083 BQA852024:BQJ852083 BZW852024:CAF852083 CJS852024:CKB852083 CTO852024:CTX852083 DDK852024:DDT852083 DNG852024:DNP852083 DXC852024:DXL852083 EGY852024:EHH852083 EQU852024:ERD852083 FAQ852024:FAZ852083 FKM852024:FKV852083 FUI852024:FUR852083 GEE852024:GEN852083 GOA852024:GOJ852083 GXW852024:GYF852083 HHS852024:HIB852083 HRO852024:HRX852083 IBK852024:IBT852083 ILG852024:ILP852083 IVC852024:IVL852083 JEY852024:JFH852083 JOU852024:JPD852083 JYQ852024:JYZ852083 KIM852024:KIV852083 KSI852024:KSR852083 LCE852024:LCN852083 LMA852024:LMJ852083 LVW852024:LWF852083 MFS852024:MGB852083 MPO852024:MPX852083 MZK852024:MZT852083 NJG852024:NJP852083 NTC852024:NTL852083 OCY852024:ODH852083 OMU852024:OND852083 OWQ852024:OWZ852083 PGM852024:PGV852083 PQI852024:PQR852083 QAE852024:QAN852083 QKA852024:QKJ852083 QTW852024:QUF852083 RDS852024:REB852083 RNO852024:RNX852083 RXK852024:RXT852083 SHG852024:SHP852083 SRC852024:SRL852083 TAY852024:TBH852083 TKU852024:TLD852083 TUQ852024:TUZ852083 UEM852024:UEV852083 UOI852024:UOR852083 UYE852024:UYN852083 VIA852024:VIJ852083 VRW852024:VSF852083 WBS852024:WCB852083 WLO852024:WLX852083 WVK852024:WVT852083 C917572:L917631 IY917560:JH917619 SU917560:TD917619 ACQ917560:ACZ917619 AMM917560:AMV917619 AWI917560:AWR917619 BGE917560:BGN917619 BQA917560:BQJ917619 BZW917560:CAF917619 CJS917560:CKB917619 CTO917560:CTX917619 DDK917560:DDT917619 DNG917560:DNP917619 DXC917560:DXL917619 EGY917560:EHH917619 EQU917560:ERD917619 FAQ917560:FAZ917619 FKM917560:FKV917619 FUI917560:FUR917619 GEE917560:GEN917619 GOA917560:GOJ917619 GXW917560:GYF917619 HHS917560:HIB917619 HRO917560:HRX917619 IBK917560:IBT917619 ILG917560:ILP917619 IVC917560:IVL917619 JEY917560:JFH917619 JOU917560:JPD917619 JYQ917560:JYZ917619 KIM917560:KIV917619 KSI917560:KSR917619 LCE917560:LCN917619 LMA917560:LMJ917619 LVW917560:LWF917619 MFS917560:MGB917619 MPO917560:MPX917619 MZK917560:MZT917619 NJG917560:NJP917619 NTC917560:NTL917619 OCY917560:ODH917619 OMU917560:OND917619 OWQ917560:OWZ917619 PGM917560:PGV917619 PQI917560:PQR917619 QAE917560:QAN917619 QKA917560:QKJ917619 QTW917560:QUF917619 RDS917560:REB917619 RNO917560:RNX917619 RXK917560:RXT917619 SHG917560:SHP917619 SRC917560:SRL917619 TAY917560:TBH917619 TKU917560:TLD917619 TUQ917560:TUZ917619 UEM917560:UEV917619 UOI917560:UOR917619 UYE917560:UYN917619 VIA917560:VIJ917619 VRW917560:VSF917619 WBS917560:WCB917619 WLO917560:WLX917619 WVK917560:WVT917619 C983108:L983167 IY983096:JH983155 SU983096:TD983155 ACQ983096:ACZ983155 AMM983096:AMV983155 AWI983096:AWR983155 BGE983096:BGN983155 BQA983096:BQJ983155 BZW983096:CAF983155 CJS983096:CKB983155 CTO983096:CTX983155 DDK983096:DDT983155 DNG983096:DNP983155 DXC983096:DXL983155 EGY983096:EHH983155 EQU983096:ERD983155 FAQ983096:FAZ983155 FKM983096:FKV983155 FUI983096:FUR983155 GEE983096:GEN983155 GOA983096:GOJ983155 GXW983096:GYF983155 HHS983096:HIB983155 HRO983096:HRX983155 IBK983096:IBT983155 ILG983096:ILP983155 IVC983096:IVL983155 JEY983096:JFH983155 JOU983096:JPD983155 JYQ983096:JYZ983155 KIM983096:KIV983155 KSI983096:KSR983155 LCE983096:LCN983155 LMA983096:LMJ983155 LVW983096:LWF983155 MFS983096:MGB983155 MPO983096:MPX983155 MZK983096:MZT983155 NJG983096:NJP983155 NTC983096:NTL983155 OCY983096:ODH983155 OMU983096:OND983155 OWQ983096:OWZ983155 PGM983096:PGV983155 PQI983096:PQR983155 QAE983096:QAN983155 QKA983096:QKJ983155 QTW983096:QUF983155 RDS983096:REB983155 RNO983096:RNX983155 RXK983096:RXT983155 SHG983096:SHP983155 SRC983096:SRL983155 TAY983096:TBH983155 TKU983096:TLD983155 TUQ983096:TUZ983155 UEM983096:UEV983155 UOI983096:UOR983155 UYE983096:UYN983155 VIA983096:VIJ983155 VRW983096:VSF983155 WBS983096:WCB983155 WLO983096:WLX983155 WVK983096:WVT983155 JW56:KF115 TS56:UB115 ADO56:ADX115 ANK56:ANT115 AXG56:AXP115 BHC56:BHL115 BQY56:BRH115 CAU56:CBD115 CKQ56:CKZ115 CUM56:CUV115 DEI56:DER115 DOE56:DON115 DYA56:DYJ115 EHW56:EIF115 ERS56:ESB115 FBO56:FBX115 FLK56:FLT115 FVG56:FVP115 GFC56:GFL115 GOY56:GPH115 GYU56:GZD115 HIQ56:HIZ115 HSM56:HSV115 ICI56:ICR115 IME56:IMN115 IWA56:IWJ115 JFW56:JGF115 JPS56:JQB115 JZO56:JZX115 KJK56:KJT115 KTG56:KTP115 LDC56:LDL115 LMY56:LNH115 LWU56:LXD115 MGQ56:MGZ115 MQM56:MQV115 NAI56:NAR115 NKE56:NKN115 NUA56:NUJ115 ODW56:OEF115 ONS56:OOB115 OXO56:OXX115 PHK56:PHT115 PRG56:PRP115 QBC56:QBL115 QKY56:QLH115 QUU56:QVD115 REQ56:REZ115 ROM56:ROV115 RYI56:RYR115 SIE56:SIN115 SSA56:SSJ115 TBW56:TCF115 TLS56:TMB115 TVO56:TVX115 UFK56:UFT115 UPG56:UPP115 UZC56:UZL115 VIY56:VJH115 VSU56:VTD115 WCQ56:WCZ115 WMM56:WMV115 WWI56:WWR115 O65604:X65663 JK65592:JT65651 TG65592:TP65651 ADC65592:ADL65651 AMY65592:ANH65651 AWU65592:AXD65651 BGQ65592:BGZ65651 BQM65592:BQV65651 CAI65592:CAR65651 CKE65592:CKN65651 CUA65592:CUJ65651 DDW65592:DEF65651 DNS65592:DOB65651 DXO65592:DXX65651 EHK65592:EHT65651 ERG65592:ERP65651 FBC65592:FBL65651 FKY65592:FLH65651 FUU65592:FVD65651 GEQ65592:GEZ65651 GOM65592:GOV65651 GYI65592:GYR65651 HIE65592:HIN65651 HSA65592:HSJ65651 IBW65592:ICF65651 ILS65592:IMB65651 IVO65592:IVX65651 JFK65592:JFT65651 JPG65592:JPP65651 JZC65592:JZL65651 KIY65592:KJH65651 KSU65592:KTD65651 LCQ65592:LCZ65651 LMM65592:LMV65651 LWI65592:LWR65651 MGE65592:MGN65651 MQA65592:MQJ65651 MZW65592:NAF65651 NJS65592:NKB65651 NTO65592:NTX65651 ODK65592:ODT65651 ONG65592:ONP65651 OXC65592:OXL65651 PGY65592:PHH65651 PQU65592:PRD65651 QAQ65592:QAZ65651 QKM65592:QKV65651 QUI65592:QUR65651 REE65592:REN65651 ROA65592:ROJ65651 RXW65592:RYF65651 SHS65592:SIB65651 SRO65592:SRX65651 TBK65592:TBT65651 TLG65592:TLP65651 TVC65592:TVL65651 UEY65592:UFH65651 UOU65592:UPD65651 UYQ65592:UYZ65651 VIM65592:VIV65651 VSI65592:VSR65651 WCE65592:WCN65651 WMA65592:WMJ65651 WVW65592:WWF65651 O131140:X131199 JK131128:JT131187 TG131128:TP131187 ADC131128:ADL131187 AMY131128:ANH131187 AWU131128:AXD131187 BGQ131128:BGZ131187 BQM131128:BQV131187 CAI131128:CAR131187 CKE131128:CKN131187 CUA131128:CUJ131187 DDW131128:DEF131187 DNS131128:DOB131187 DXO131128:DXX131187 EHK131128:EHT131187 ERG131128:ERP131187 FBC131128:FBL131187 FKY131128:FLH131187 FUU131128:FVD131187 GEQ131128:GEZ131187 GOM131128:GOV131187 GYI131128:GYR131187 HIE131128:HIN131187 HSA131128:HSJ131187 IBW131128:ICF131187 ILS131128:IMB131187 IVO131128:IVX131187 JFK131128:JFT131187 JPG131128:JPP131187 JZC131128:JZL131187 KIY131128:KJH131187 KSU131128:KTD131187 LCQ131128:LCZ131187 LMM131128:LMV131187 LWI131128:LWR131187 MGE131128:MGN131187 MQA131128:MQJ131187 MZW131128:NAF131187 NJS131128:NKB131187 NTO131128:NTX131187 ODK131128:ODT131187 ONG131128:ONP131187 OXC131128:OXL131187 PGY131128:PHH131187 PQU131128:PRD131187 QAQ131128:QAZ131187 QKM131128:QKV131187 QUI131128:QUR131187 REE131128:REN131187 ROA131128:ROJ131187 RXW131128:RYF131187 SHS131128:SIB131187 SRO131128:SRX131187 TBK131128:TBT131187 TLG131128:TLP131187 TVC131128:TVL131187 UEY131128:UFH131187 UOU131128:UPD131187 UYQ131128:UYZ131187 VIM131128:VIV131187 VSI131128:VSR131187 WCE131128:WCN131187 WMA131128:WMJ131187 WVW131128:WWF131187 O196676:X196735 JK196664:JT196723 TG196664:TP196723 ADC196664:ADL196723 AMY196664:ANH196723 AWU196664:AXD196723 BGQ196664:BGZ196723 BQM196664:BQV196723 CAI196664:CAR196723 CKE196664:CKN196723 CUA196664:CUJ196723 DDW196664:DEF196723 DNS196664:DOB196723 DXO196664:DXX196723 EHK196664:EHT196723 ERG196664:ERP196723 FBC196664:FBL196723 FKY196664:FLH196723 FUU196664:FVD196723 GEQ196664:GEZ196723 GOM196664:GOV196723 GYI196664:GYR196723 HIE196664:HIN196723 HSA196664:HSJ196723 IBW196664:ICF196723 ILS196664:IMB196723 IVO196664:IVX196723 JFK196664:JFT196723 JPG196664:JPP196723 JZC196664:JZL196723 KIY196664:KJH196723 KSU196664:KTD196723 LCQ196664:LCZ196723 LMM196664:LMV196723 LWI196664:LWR196723 MGE196664:MGN196723 MQA196664:MQJ196723 MZW196664:NAF196723 NJS196664:NKB196723 NTO196664:NTX196723 ODK196664:ODT196723 ONG196664:ONP196723 OXC196664:OXL196723 PGY196664:PHH196723 PQU196664:PRD196723 QAQ196664:QAZ196723 QKM196664:QKV196723 QUI196664:QUR196723 REE196664:REN196723 ROA196664:ROJ196723 RXW196664:RYF196723 SHS196664:SIB196723 SRO196664:SRX196723 TBK196664:TBT196723 TLG196664:TLP196723 TVC196664:TVL196723 UEY196664:UFH196723 UOU196664:UPD196723 UYQ196664:UYZ196723 VIM196664:VIV196723 VSI196664:VSR196723 WCE196664:WCN196723 WMA196664:WMJ196723 WVW196664:WWF196723 O262212:X262271 JK262200:JT262259 TG262200:TP262259 ADC262200:ADL262259 AMY262200:ANH262259 AWU262200:AXD262259 BGQ262200:BGZ262259 BQM262200:BQV262259 CAI262200:CAR262259 CKE262200:CKN262259 CUA262200:CUJ262259 DDW262200:DEF262259 DNS262200:DOB262259 DXO262200:DXX262259 EHK262200:EHT262259 ERG262200:ERP262259 FBC262200:FBL262259 FKY262200:FLH262259 FUU262200:FVD262259 GEQ262200:GEZ262259 GOM262200:GOV262259 GYI262200:GYR262259 HIE262200:HIN262259 HSA262200:HSJ262259 IBW262200:ICF262259 ILS262200:IMB262259 IVO262200:IVX262259 JFK262200:JFT262259 JPG262200:JPP262259 JZC262200:JZL262259 KIY262200:KJH262259 KSU262200:KTD262259 LCQ262200:LCZ262259 LMM262200:LMV262259 LWI262200:LWR262259 MGE262200:MGN262259 MQA262200:MQJ262259 MZW262200:NAF262259 NJS262200:NKB262259 NTO262200:NTX262259 ODK262200:ODT262259 ONG262200:ONP262259 OXC262200:OXL262259 PGY262200:PHH262259 PQU262200:PRD262259 QAQ262200:QAZ262259 QKM262200:QKV262259 QUI262200:QUR262259 REE262200:REN262259 ROA262200:ROJ262259 RXW262200:RYF262259 SHS262200:SIB262259 SRO262200:SRX262259 TBK262200:TBT262259 TLG262200:TLP262259 TVC262200:TVL262259 UEY262200:UFH262259 UOU262200:UPD262259 UYQ262200:UYZ262259 VIM262200:VIV262259 VSI262200:VSR262259 WCE262200:WCN262259 WMA262200:WMJ262259 WVW262200:WWF262259 O327748:X327807 JK327736:JT327795 TG327736:TP327795 ADC327736:ADL327795 AMY327736:ANH327795 AWU327736:AXD327795 BGQ327736:BGZ327795 BQM327736:BQV327795 CAI327736:CAR327795 CKE327736:CKN327795 CUA327736:CUJ327795 DDW327736:DEF327795 DNS327736:DOB327795 DXO327736:DXX327795 EHK327736:EHT327795 ERG327736:ERP327795 FBC327736:FBL327795 FKY327736:FLH327795 FUU327736:FVD327795 GEQ327736:GEZ327795 GOM327736:GOV327795 GYI327736:GYR327795 HIE327736:HIN327795 HSA327736:HSJ327795 IBW327736:ICF327795 ILS327736:IMB327795 IVO327736:IVX327795 JFK327736:JFT327795 JPG327736:JPP327795 JZC327736:JZL327795 KIY327736:KJH327795 KSU327736:KTD327795 LCQ327736:LCZ327795 LMM327736:LMV327795 LWI327736:LWR327795 MGE327736:MGN327795 MQA327736:MQJ327795 MZW327736:NAF327795 NJS327736:NKB327795 NTO327736:NTX327795 ODK327736:ODT327795 ONG327736:ONP327795 OXC327736:OXL327795 PGY327736:PHH327795 PQU327736:PRD327795 QAQ327736:QAZ327795 QKM327736:QKV327795 QUI327736:QUR327795 REE327736:REN327795 ROA327736:ROJ327795 RXW327736:RYF327795 SHS327736:SIB327795 SRO327736:SRX327795 TBK327736:TBT327795 TLG327736:TLP327795 TVC327736:TVL327795 UEY327736:UFH327795 UOU327736:UPD327795 UYQ327736:UYZ327795 VIM327736:VIV327795 VSI327736:VSR327795 WCE327736:WCN327795 WMA327736:WMJ327795 WVW327736:WWF327795 O393284:X393343 JK393272:JT393331 TG393272:TP393331 ADC393272:ADL393331 AMY393272:ANH393331 AWU393272:AXD393331 BGQ393272:BGZ393331 BQM393272:BQV393331 CAI393272:CAR393331 CKE393272:CKN393331 CUA393272:CUJ393331 DDW393272:DEF393331 DNS393272:DOB393331 DXO393272:DXX393331 EHK393272:EHT393331 ERG393272:ERP393331 FBC393272:FBL393331 FKY393272:FLH393331 FUU393272:FVD393331 GEQ393272:GEZ393331 GOM393272:GOV393331 GYI393272:GYR393331 HIE393272:HIN393331 HSA393272:HSJ393331 IBW393272:ICF393331 ILS393272:IMB393331 IVO393272:IVX393331 JFK393272:JFT393331 JPG393272:JPP393331 JZC393272:JZL393331 KIY393272:KJH393331 KSU393272:KTD393331 LCQ393272:LCZ393331 LMM393272:LMV393331 LWI393272:LWR393331 MGE393272:MGN393331 MQA393272:MQJ393331 MZW393272:NAF393331 NJS393272:NKB393331 NTO393272:NTX393331 ODK393272:ODT393331 ONG393272:ONP393331 OXC393272:OXL393331 PGY393272:PHH393331 PQU393272:PRD393331 QAQ393272:QAZ393331 QKM393272:QKV393331 QUI393272:QUR393331 REE393272:REN393331 ROA393272:ROJ393331 RXW393272:RYF393331 SHS393272:SIB393331 SRO393272:SRX393331 TBK393272:TBT393331 TLG393272:TLP393331 TVC393272:TVL393331 UEY393272:UFH393331 UOU393272:UPD393331 UYQ393272:UYZ393331 VIM393272:VIV393331 VSI393272:VSR393331 WCE393272:WCN393331 WMA393272:WMJ393331 WVW393272:WWF393331 O458820:X458879 JK458808:JT458867 TG458808:TP458867 ADC458808:ADL458867 AMY458808:ANH458867 AWU458808:AXD458867 BGQ458808:BGZ458867 BQM458808:BQV458867 CAI458808:CAR458867 CKE458808:CKN458867 CUA458808:CUJ458867 DDW458808:DEF458867 DNS458808:DOB458867 DXO458808:DXX458867 EHK458808:EHT458867 ERG458808:ERP458867 FBC458808:FBL458867 FKY458808:FLH458867 FUU458808:FVD458867 GEQ458808:GEZ458867 GOM458808:GOV458867 GYI458808:GYR458867 HIE458808:HIN458867 HSA458808:HSJ458867 IBW458808:ICF458867 ILS458808:IMB458867 IVO458808:IVX458867 JFK458808:JFT458867 JPG458808:JPP458867 JZC458808:JZL458867 KIY458808:KJH458867 KSU458808:KTD458867 LCQ458808:LCZ458867 LMM458808:LMV458867 LWI458808:LWR458867 MGE458808:MGN458867 MQA458808:MQJ458867 MZW458808:NAF458867 NJS458808:NKB458867 NTO458808:NTX458867 ODK458808:ODT458867 ONG458808:ONP458867 OXC458808:OXL458867 PGY458808:PHH458867 PQU458808:PRD458867 QAQ458808:QAZ458867 QKM458808:QKV458867 QUI458808:QUR458867 REE458808:REN458867 ROA458808:ROJ458867 RXW458808:RYF458867 SHS458808:SIB458867 SRO458808:SRX458867 TBK458808:TBT458867 TLG458808:TLP458867 TVC458808:TVL458867 UEY458808:UFH458867 UOU458808:UPD458867 UYQ458808:UYZ458867 VIM458808:VIV458867 VSI458808:VSR458867 WCE458808:WCN458867 WMA458808:WMJ458867 WVW458808:WWF458867 O524356:X524415 JK524344:JT524403 TG524344:TP524403 ADC524344:ADL524403 AMY524344:ANH524403 AWU524344:AXD524403 BGQ524344:BGZ524403 BQM524344:BQV524403 CAI524344:CAR524403 CKE524344:CKN524403 CUA524344:CUJ524403 DDW524344:DEF524403 DNS524344:DOB524403 DXO524344:DXX524403 EHK524344:EHT524403 ERG524344:ERP524403 FBC524344:FBL524403 FKY524344:FLH524403 FUU524344:FVD524403 GEQ524344:GEZ524403 GOM524344:GOV524403 GYI524344:GYR524403 HIE524344:HIN524403 HSA524344:HSJ524403 IBW524344:ICF524403 ILS524344:IMB524403 IVO524344:IVX524403 JFK524344:JFT524403 JPG524344:JPP524403 JZC524344:JZL524403 KIY524344:KJH524403 KSU524344:KTD524403 LCQ524344:LCZ524403 LMM524344:LMV524403 LWI524344:LWR524403 MGE524344:MGN524403 MQA524344:MQJ524403 MZW524344:NAF524403 NJS524344:NKB524403 NTO524344:NTX524403 ODK524344:ODT524403 ONG524344:ONP524403 OXC524344:OXL524403 PGY524344:PHH524403 PQU524344:PRD524403 QAQ524344:QAZ524403 QKM524344:QKV524403 QUI524344:QUR524403 REE524344:REN524403 ROA524344:ROJ524403 RXW524344:RYF524403 SHS524344:SIB524403 SRO524344:SRX524403 TBK524344:TBT524403 TLG524344:TLP524403 TVC524344:TVL524403 UEY524344:UFH524403 UOU524344:UPD524403 UYQ524344:UYZ524403 VIM524344:VIV524403 VSI524344:VSR524403 WCE524344:WCN524403 WMA524344:WMJ524403 WVW524344:WWF524403 O589892:X589951 JK589880:JT589939 TG589880:TP589939 ADC589880:ADL589939 AMY589880:ANH589939 AWU589880:AXD589939 BGQ589880:BGZ589939 BQM589880:BQV589939 CAI589880:CAR589939 CKE589880:CKN589939 CUA589880:CUJ589939 DDW589880:DEF589939 DNS589880:DOB589939 DXO589880:DXX589939 EHK589880:EHT589939 ERG589880:ERP589939 FBC589880:FBL589939 FKY589880:FLH589939 FUU589880:FVD589939 GEQ589880:GEZ589939 GOM589880:GOV589939 GYI589880:GYR589939 HIE589880:HIN589939 HSA589880:HSJ589939 IBW589880:ICF589939 ILS589880:IMB589939 IVO589880:IVX589939 JFK589880:JFT589939 JPG589880:JPP589939 JZC589880:JZL589939 KIY589880:KJH589939 KSU589880:KTD589939 LCQ589880:LCZ589939 LMM589880:LMV589939 LWI589880:LWR589939 MGE589880:MGN589939 MQA589880:MQJ589939 MZW589880:NAF589939 NJS589880:NKB589939 NTO589880:NTX589939 ODK589880:ODT589939 ONG589880:ONP589939 OXC589880:OXL589939 PGY589880:PHH589939 PQU589880:PRD589939 QAQ589880:QAZ589939 QKM589880:QKV589939 QUI589880:QUR589939 REE589880:REN589939 ROA589880:ROJ589939 RXW589880:RYF589939 SHS589880:SIB589939 SRO589880:SRX589939 TBK589880:TBT589939 TLG589880:TLP589939 TVC589880:TVL589939 UEY589880:UFH589939 UOU589880:UPD589939 UYQ589880:UYZ589939 VIM589880:VIV589939 VSI589880:VSR589939 WCE589880:WCN589939 WMA589880:WMJ589939 WVW589880:WWF589939 O655428:X655487 JK655416:JT655475 TG655416:TP655475 ADC655416:ADL655475 AMY655416:ANH655475 AWU655416:AXD655475 BGQ655416:BGZ655475 BQM655416:BQV655475 CAI655416:CAR655475 CKE655416:CKN655475 CUA655416:CUJ655475 DDW655416:DEF655475 DNS655416:DOB655475 DXO655416:DXX655475 EHK655416:EHT655475 ERG655416:ERP655475 FBC655416:FBL655475 FKY655416:FLH655475 FUU655416:FVD655475 GEQ655416:GEZ655475 GOM655416:GOV655475 GYI655416:GYR655475 HIE655416:HIN655475 HSA655416:HSJ655475 IBW655416:ICF655475 ILS655416:IMB655475 IVO655416:IVX655475 JFK655416:JFT655475 JPG655416:JPP655475 JZC655416:JZL655475 KIY655416:KJH655475 KSU655416:KTD655475 LCQ655416:LCZ655475 LMM655416:LMV655475 LWI655416:LWR655475 MGE655416:MGN655475 MQA655416:MQJ655475 MZW655416:NAF655475 NJS655416:NKB655475 NTO655416:NTX655475 ODK655416:ODT655475 ONG655416:ONP655475 OXC655416:OXL655475 PGY655416:PHH655475 PQU655416:PRD655475 QAQ655416:QAZ655475 QKM655416:QKV655475 QUI655416:QUR655475 REE655416:REN655475 ROA655416:ROJ655475 RXW655416:RYF655475 SHS655416:SIB655475 SRO655416:SRX655475 TBK655416:TBT655475 TLG655416:TLP655475 TVC655416:TVL655475 UEY655416:UFH655475 UOU655416:UPD655475 UYQ655416:UYZ655475 VIM655416:VIV655475 VSI655416:VSR655475 WCE655416:WCN655475 WMA655416:WMJ655475 WVW655416:WWF655475 O720964:X721023 JK720952:JT721011 TG720952:TP721011 ADC720952:ADL721011 AMY720952:ANH721011 AWU720952:AXD721011 BGQ720952:BGZ721011 BQM720952:BQV721011 CAI720952:CAR721011 CKE720952:CKN721011 CUA720952:CUJ721011 DDW720952:DEF721011 DNS720952:DOB721011 DXO720952:DXX721011 EHK720952:EHT721011 ERG720952:ERP721011 FBC720952:FBL721011 FKY720952:FLH721011 FUU720952:FVD721011 GEQ720952:GEZ721011 GOM720952:GOV721011 GYI720952:GYR721011 HIE720952:HIN721011 HSA720952:HSJ721011 IBW720952:ICF721011 ILS720952:IMB721011 IVO720952:IVX721011 JFK720952:JFT721011 JPG720952:JPP721011 JZC720952:JZL721011 KIY720952:KJH721011 KSU720952:KTD721011 LCQ720952:LCZ721011 LMM720952:LMV721011 LWI720952:LWR721011 MGE720952:MGN721011 MQA720952:MQJ721011 MZW720952:NAF721011 NJS720952:NKB721011 NTO720952:NTX721011 ODK720952:ODT721011 ONG720952:ONP721011 OXC720952:OXL721011 PGY720952:PHH721011 PQU720952:PRD721011 QAQ720952:QAZ721011 QKM720952:QKV721011 QUI720952:QUR721011 REE720952:REN721011 ROA720952:ROJ721011 RXW720952:RYF721011 SHS720952:SIB721011 SRO720952:SRX721011 TBK720952:TBT721011 TLG720952:TLP721011 TVC720952:TVL721011 UEY720952:UFH721011 UOU720952:UPD721011 UYQ720952:UYZ721011 VIM720952:VIV721011 VSI720952:VSR721011 WCE720952:WCN721011 WMA720952:WMJ721011 WVW720952:WWF721011 O786500:X786559 JK786488:JT786547 TG786488:TP786547 ADC786488:ADL786547 AMY786488:ANH786547 AWU786488:AXD786547 BGQ786488:BGZ786547 BQM786488:BQV786547 CAI786488:CAR786547 CKE786488:CKN786547 CUA786488:CUJ786547 DDW786488:DEF786547 DNS786488:DOB786547 DXO786488:DXX786547 EHK786488:EHT786547 ERG786488:ERP786547 FBC786488:FBL786547 FKY786488:FLH786547 FUU786488:FVD786547 GEQ786488:GEZ786547 GOM786488:GOV786547 GYI786488:GYR786547 HIE786488:HIN786547 HSA786488:HSJ786547 IBW786488:ICF786547 ILS786488:IMB786547 IVO786488:IVX786547 JFK786488:JFT786547 JPG786488:JPP786547 JZC786488:JZL786547 KIY786488:KJH786547 KSU786488:KTD786547 LCQ786488:LCZ786547 LMM786488:LMV786547 LWI786488:LWR786547 MGE786488:MGN786547 MQA786488:MQJ786547 MZW786488:NAF786547 NJS786488:NKB786547 NTO786488:NTX786547 ODK786488:ODT786547 ONG786488:ONP786547 OXC786488:OXL786547 PGY786488:PHH786547 PQU786488:PRD786547 QAQ786488:QAZ786547 QKM786488:QKV786547 QUI786488:QUR786547 REE786488:REN786547 ROA786488:ROJ786547 RXW786488:RYF786547 SHS786488:SIB786547 SRO786488:SRX786547 TBK786488:TBT786547 TLG786488:TLP786547 TVC786488:TVL786547 UEY786488:UFH786547 UOU786488:UPD786547 UYQ786488:UYZ786547 VIM786488:VIV786547 VSI786488:VSR786547 WCE786488:WCN786547 WMA786488:WMJ786547 WVW786488:WWF786547 O852036:X852095 JK852024:JT852083 TG852024:TP852083 ADC852024:ADL852083 AMY852024:ANH852083 AWU852024:AXD852083 BGQ852024:BGZ852083 BQM852024:BQV852083 CAI852024:CAR852083 CKE852024:CKN852083 CUA852024:CUJ852083 DDW852024:DEF852083 DNS852024:DOB852083 DXO852024:DXX852083 EHK852024:EHT852083 ERG852024:ERP852083 FBC852024:FBL852083 FKY852024:FLH852083 FUU852024:FVD852083 GEQ852024:GEZ852083 GOM852024:GOV852083 GYI852024:GYR852083 HIE852024:HIN852083 HSA852024:HSJ852083 IBW852024:ICF852083 ILS852024:IMB852083 IVO852024:IVX852083 JFK852024:JFT852083 JPG852024:JPP852083 JZC852024:JZL852083 KIY852024:KJH852083 KSU852024:KTD852083 LCQ852024:LCZ852083 LMM852024:LMV852083 LWI852024:LWR852083 MGE852024:MGN852083 MQA852024:MQJ852083 MZW852024:NAF852083 NJS852024:NKB852083 NTO852024:NTX852083 ODK852024:ODT852083 ONG852024:ONP852083 OXC852024:OXL852083 PGY852024:PHH852083 PQU852024:PRD852083 QAQ852024:QAZ852083 QKM852024:QKV852083 QUI852024:QUR852083 REE852024:REN852083 ROA852024:ROJ852083 RXW852024:RYF852083 SHS852024:SIB852083 SRO852024:SRX852083 TBK852024:TBT852083 TLG852024:TLP852083 TVC852024:TVL852083 UEY852024:UFH852083 UOU852024:UPD852083 UYQ852024:UYZ852083 VIM852024:VIV852083 VSI852024:VSR852083 WCE852024:WCN852083 WMA852024:WMJ852083 WVW852024:WWF852083 O917572:X917631 JK917560:JT917619 TG917560:TP917619 ADC917560:ADL917619 AMY917560:ANH917619 AWU917560:AXD917619 BGQ917560:BGZ917619 BQM917560:BQV917619 CAI917560:CAR917619 CKE917560:CKN917619 CUA917560:CUJ917619 DDW917560:DEF917619 DNS917560:DOB917619 DXO917560:DXX917619 EHK917560:EHT917619 ERG917560:ERP917619 FBC917560:FBL917619 FKY917560:FLH917619 FUU917560:FVD917619 GEQ917560:GEZ917619 GOM917560:GOV917619 GYI917560:GYR917619 HIE917560:HIN917619 HSA917560:HSJ917619 IBW917560:ICF917619 ILS917560:IMB917619 IVO917560:IVX917619 JFK917560:JFT917619 JPG917560:JPP917619 JZC917560:JZL917619 KIY917560:KJH917619 KSU917560:KTD917619 LCQ917560:LCZ917619 LMM917560:LMV917619 LWI917560:LWR917619 MGE917560:MGN917619 MQA917560:MQJ917619 MZW917560:NAF917619 NJS917560:NKB917619 NTO917560:NTX917619 ODK917560:ODT917619 ONG917560:ONP917619 OXC917560:OXL917619 PGY917560:PHH917619 PQU917560:PRD917619 QAQ917560:QAZ917619 QKM917560:QKV917619 QUI917560:QUR917619 REE917560:REN917619 ROA917560:ROJ917619 RXW917560:RYF917619 SHS917560:SIB917619 SRO917560:SRX917619 TBK917560:TBT917619 TLG917560:TLP917619 TVC917560:TVL917619 UEY917560:UFH917619 UOU917560:UPD917619 UYQ917560:UYZ917619 VIM917560:VIV917619 VSI917560:VSR917619 WCE917560:WCN917619 WMA917560:WMJ917619 WVW917560:WWF917619 O983108:X983167 JK983096:JT983155 TG983096:TP983155 ADC983096:ADL983155 AMY983096:ANH983155 AWU983096:AXD983155 BGQ983096:BGZ983155 BQM983096:BQV983155 CAI983096:CAR983155 CKE983096:CKN983155 CUA983096:CUJ983155 DDW983096:DEF983155 DNS983096:DOB983155 DXO983096:DXX983155 EHK983096:EHT983155 ERG983096:ERP983155 FBC983096:FBL983155 FKY983096:FLH983155 FUU983096:FVD983155 GEQ983096:GEZ983155 GOM983096:GOV983155 GYI983096:GYR983155 HIE983096:HIN983155 HSA983096:HSJ983155 IBW983096:ICF983155 ILS983096:IMB983155 IVO983096:IVX983155 JFK983096:JFT983155 JPG983096:JPP983155 JZC983096:JZL983155 KIY983096:KJH983155 KSU983096:KTD983155 LCQ983096:LCZ983155 LMM983096:LMV983155 LWI983096:LWR983155 MGE983096:MGN983155 MQA983096:MQJ983155 MZW983096:NAF983155 NJS983096:NKB983155 NTO983096:NTX983155 ODK983096:ODT983155 ONG983096:ONP983155 OXC983096:OXL983155 PGY983096:PHH983155 PQU983096:PRD983155 QAQ983096:QAZ983155 QKM983096:QKV983155 QUI983096:QUR983155 REE983096:REN983155 ROA983096:ROJ983155 RXW983096:RYF983155 SHS983096:SIB983155 SRO983096:SRX983155 TBK983096:TBT983155 TLG983096:TLP983155 TVC983096:TVL983155 UEY983096:UFH983155 UOU983096:UPD983155 UYQ983096:UYZ983155 VIM983096:VIV983155 VSI983096:VSR983155 WCE983096:WCN983155 WMA983096:WMJ983155 WVW983096:WWF983155 O40:X127 AA40:AJ127 E32:L127 C41:D127 C37:D39 Q32:X39 O37:P39 AC32:AJ39 AA37:AB39 C33:D35 O33:P35 AA33:AB35 C29:L31 O29:X31 AA29:AJ31 C25:L27 O25:X27 AA25:AJ27 C21:L23 O21:X23 AA21:AJ23 C17:L19 O17:X19 AA17:AJ19 C13:L15 O13:X15 AA13:AJ15 C9:L11 O9:X11 AA9:AJ11" xr:uid="{00000000-0002-0000-0900-000000000000}">
      <formula1>"○"</formula1>
    </dataValidation>
    <dataValidation type="list" allowBlank="1" showInputMessage="1" showErrorMessage="1" promptTitle="申請者選択" prompt="連続出場申請者を選択して下さい。（今大会出場者のみ選択可能）女子はリストの下の方にあります。" sqref="C6 E6 G6 I6 K6 O6 Q6 S6 U6 W6 AA6 AC6 AE6 AG6 AI6" xr:uid="{00000000-0002-0000-0900-000001000000}">
      <formula1>$AM$6:$AM$120</formula1>
    </dataValidation>
    <dataValidation type="list" allowBlank="1" showInputMessage="1" showErrorMessage="1" prompt="出場されましたら、「○」を入力してください。" sqref="C40:D40 C36:D36 O36:P36 AA36:AB36 C32:D32 O32:P32 AA32:AB32 C28:L28 O28:X28 AA28:AJ28 C24:L24 O24:X24 AA24:AJ24 C20:L20 O20:X20 AA20:AJ20 C16:L16 O16:X16 AA16:AJ16 C12:L12 O12:X12 AA12:AJ12 C8:L8 O8:X8 AA8:AJ8" xr:uid="{00000000-0002-0000-0900-000002000000}">
      <formula1>"○"</formula1>
    </dataValidation>
  </dataValidations>
  <printOptions horizontalCentered="1"/>
  <pageMargins left="0.39370078740157483" right="0.39370078740157483" top="0.59055118110236227" bottom="0.39370078740157483" header="0.51181102362204722" footer="0.51181102362204722"/>
  <pageSetup paperSize="9" scale="43" fitToWidth="2" orientation="landscape" horizontalDpi="300" verticalDpi="300" r:id="rId1"/>
  <headerFooter alignWithMargins="0"/>
  <colBreaks count="1" manualBreakCount="1">
    <brk id="12" max="79" man="1"/>
  </colBreaks>
  <extLst>
    <ext xmlns:x14="http://schemas.microsoft.com/office/spreadsheetml/2009/9/main" uri="{CCE6A557-97BC-4b89-ADB6-D9C93CAAB3DF}">
      <x14:dataValidations xmlns:xm="http://schemas.microsoft.com/office/excel/2006/main" count="2">
        <x14:dataValidation type="list" allowBlank="1" showInputMessage="1" showErrorMessage="1" promptTitle="申請者選択" prompt="連続出場申請者を選択して下さい。（今大会出場者のみ選択可能）" xr:uid="{00000000-0002-0000-0900-000003000000}">
          <x14:formula1>
            <xm:f>$AA$6:$AA$207</xm:f>
          </x14:formula1>
          <xm:sqref>C65598 WWQ6 WMU6 WCY6 VTC6 VJG6 UZK6 UPO6 UFS6 TVW6 TMA6 TCE6 SSI6 SIM6 RYQ6 ROU6 REY6 QVC6 QLG6 QBK6 PRO6 PHS6 OXW6 OOA6 OEE6 NUI6 NKM6 NAQ6 MQU6 MGY6 LXC6 LNG6 LDK6 KTO6 KJS6 JZW6 JQA6 JGE6 IWI6 IMM6 ICQ6 HSU6 HIY6 GZC6 GPG6 GFK6 FVO6 FLS6 FBW6 ESA6 EIE6 DYI6 DOM6 DEQ6 CUU6 CKY6 CBC6 BRG6 BHK6 AXO6 ANS6 ADW6 UA6 KE6 WWO6 WMS6 WCW6 VTA6 VJE6 UZI6 UPM6 UFQ6 TVU6 TLY6 TCC6 SSG6 SIK6 RYO6 ROS6 REW6 QVA6 QLE6 QBI6 PRM6 PHQ6 OXU6 ONY6 OEC6 NUG6 NKK6 NAO6 MQS6 MGW6 LXA6 LNE6 LDI6 KTM6 KJQ6 JZU6 JPY6 JGC6 IWG6 IMK6 ICO6 HSS6 HIW6 GZA6 GPE6 GFI6 FVM6 FLQ6 FBU6 ERY6 EIC6 DYG6 DOK6 DEO6 CUS6 CKW6 CBA6 BRE6 BHI6 AXM6 ANQ6 ADU6 TY6 KC6 WWM6 WMQ6 WCU6 VSY6 VJC6 UZG6 UPK6 UFO6 TVS6 TLW6 TCA6 SSE6 SII6 RYM6 ROQ6 REU6 QUY6 QLC6 QBG6 PRK6 PHO6 OXS6 ONW6 OEA6 NUE6 NKI6 NAM6 MQQ6 MGU6 LWY6 LNC6 LDG6 KTK6 KJO6 JZS6 JPW6 JGA6 IWE6 IMI6 ICM6 HSQ6 HIU6 GYY6 GPC6 GFG6 FVK6 FLO6 FBS6 ERW6 EIA6 DYE6 DOI6 DEM6 CUQ6 CKU6 CAY6 BRC6 BHG6 AXK6 ANO6 ADS6 TW6 KA6 WWK6 WMO6 WCS6 VSW6 VJA6 UZE6 UPI6 UFM6 TVQ6 TLU6 TBY6 SSC6 SIG6 RYK6 ROO6 RES6 QUW6 QLA6 QBE6 PRI6 PHM6 OXQ6 ONU6 ODY6 NUC6 NKG6 NAK6 MQO6 MGS6 LWW6 LNA6 LDE6 KTI6 KJM6 JZQ6 JPU6 JFY6 IWC6 IMG6 ICK6 HSO6 HIS6 GYW6 GPA6 GFE6 FVI6 FLM6 FBQ6 ERU6 EHY6 DYC6 DOG6 DEK6 CUO6 CKS6 CAW6 BRA6 BHE6 AXI6 ANM6 ADQ6 TU6 JY6 WWI6 WMM6 WCQ6 VSU6 VIY6 UZC6 UPG6 UFK6 TVO6 TLS6 TBW6 SSA6 SIE6 RYI6 ROM6 REQ6 QUU6 QKY6 QBC6 PRG6 PHK6 OXO6 ONS6 ODW6 NUA6 NKE6 NAI6 MQM6 MGQ6 LWU6 LMY6 LDC6 KTG6 KJK6 JZO6 JPS6 JFW6 IWA6 IME6 ICI6 HSM6 HIQ6 GYU6 GOY6 GFC6 FVG6 FLK6 FBO6 ERS6 EHW6 DYA6 DOE6 DEI6 CUM6 CKQ6 CAU6 BQY6 BHC6 AXG6 ANK6 ADO6 TS6 JW6 WWE6 WMI6 WCM6 VSQ6 VIU6 UYY6 UPC6 UFG6 TVK6 TLO6 TBS6 SRW6 SIA6 RYE6 ROI6 REM6 QUQ6 QKU6 QAY6 PRC6 PHG6 OXK6 ONO6 ODS6 NTW6 NKA6 NAE6 MQI6 MGM6 LWQ6 LMU6 LCY6 KTC6 KJG6 JZK6 JPO6 JFS6 IVW6 IMA6 ICE6 HSI6 HIM6 GYQ6 GOU6 GEY6 FVC6 FLG6 FBK6 ERO6 EHS6 DXW6 DOA6 DEE6 CUI6 CKM6 CAQ6 BQU6 BGY6 AXC6 ANG6 ADK6 TO6 JS6 WWA6 WME6 WCI6 VSM6 VIQ6 UYU6 UOY6 UFC6 TVG6 TLK6 TBO6 SRS6 SHW6 RYA6 ROE6 REI6 QUM6 QKQ6 QAU6 PQY6 PHC6 OXG6 ONK6 ODO6 NTS6 NJW6 NAA6 MQE6 MGI6 LWM6 LMQ6 LCU6 KSY6 KJC6 JZG6 JPK6 JFO6 IVS6 ILW6 ICA6 HSE6 HII6 GYM6 GOQ6 GEU6 FUY6 FLC6 FBG6 ERK6 EHO6 DXS6 DNW6 DEA6 CUE6 CKI6 CAM6 BQQ6 BGU6 AWY6 ANC6 ADG6 TK6 JO6 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WWC6 WMG6 WCK6 VSO6 VIS6 UYW6 UPA6 UFE6 TVI6 TLM6 TBQ6 SRU6 SHY6 RYC6 ROG6 REK6 QUO6 QKS6 QAW6 PRA6 PHE6 OXI6 ONM6 ODQ6 NTU6 NJY6 NAC6 MQG6 MGK6 LWO6 LMS6 LCW6 KTA6 KJE6 JZI6 JPM6 JFQ6 IVU6 ILY6 ICC6 HSG6 HIK6 GYO6 GOS6 GEW6 FVA6 FLE6 FBI6 ERM6 EHQ6 DXU6 DNY6 DEC6 CUG6 CKK6 CAO6 BQS6 BGW6 AXA6 ANE6 ADI6 TM6 JQ6 WVW6 WMA6 WCE6 VSI6 VIM6 UYQ6 UOU6 UEY6 TVC6 TLG6 TBK6 SRO6 SHS6 RXW6 ROA6 REE6 QUI6 QKM6 QAQ6 PQU6 PGY6 OXC6 ONG6 ODK6 NTO6 NJS6 MZW6 MQA6 MGE6 LWI6 LMM6 LCQ6 KSU6 KIY6 JZC6 JPG6 JFK6 IVO6 ILS6 IBW6 HSA6 HIE6 GYI6 GOM6 GEQ6 FUU6 FKY6 FBC6 ERG6 EHK6 DXO6 DNS6 DDW6 CUA6 CKE6 CAI6 BQM6 BGQ6 AWU6 AMY6 ADC6 TG6 JK6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C131134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C196670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C262206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C327742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C393278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C458814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C524350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C589886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C655422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C720958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C786494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C852030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C917566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C983102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UYY983090 I65598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I131134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I196670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I262206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I327742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I393278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I458814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I524350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I589886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I655422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I720958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I786494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I852030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I917566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I983102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UFG983090 E65598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E131134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E196670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E262206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E327742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E393278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E458814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E524350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E589886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E655422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E720958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E786494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E852030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E917566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E983102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UPC983090 G65598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G131134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G196670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G262206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G327742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G393278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G458814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G524350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G589886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G655422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G720958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G786494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G852030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G917566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G983102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VIU983090 K65598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K131134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K196670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K262206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K327742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K393278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K458814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K524350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K589886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K655422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K720958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K786494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K852030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K917566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K983102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TVK983090 O65598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O131134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O196670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O262206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O327742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O393278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O458814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O524350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O589886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O655422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O720958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O786494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O852030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O917566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O983102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WWE983090 Q65598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Q131134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Q196670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Q262206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Q327742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Q393278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Q458814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Q524350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Q589886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Q655422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Q720958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Q786494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Q852030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Q917566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Q983102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WMI983090 S65598 JO65586 TK65586 ADG65586 ANC65586 AWY65586 BGU65586 BQQ65586 CAM65586 CKI65586 CUE65586 DEA65586 DNW65586 DXS65586 EHO65586 ERK65586 FBG65586 FLC65586 FUY65586 GEU65586 GOQ65586 GYM65586 HII65586 HSE65586 ICA65586 ILW65586 IVS65586 JFO65586 JPK65586 JZG65586 KJC65586 KSY65586 LCU65586 LMQ65586 LWM65586 MGI65586 MQE65586 NAA65586 NJW65586 NTS65586 ODO65586 ONK65586 OXG65586 PHC65586 PQY65586 QAU65586 QKQ65586 QUM65586 REI65586 ROE65586 RYA65586 SHW65586 SRS65586 TBO65586 TLK65586 TVG65586 UFC65586 UOY65586 UYU65586 VIQ65586 VSM65586 WCI65586 WME65586 WWA65586 S131134 JO131122 TK131122 ADG131122 ANC131122 AWY131122 BGU131122 BQQ131122 CAM131122 CKI131122 CUE131122 DEA131122 DNW131122 DXS131122 EHO131122 ERK131122 FBG131122 FLC131122 FUY131122 GEU131122 GOQ131122 GYM131122 HII131122 HSE131122 ICA131122 ILW131122 IVS131122 JFO131122 JPK131122 JZG131122 KJC131122 KSY131122 LCU131122 LMQ131122 LWM131122 MGI131122 MQE131122 NAA131122 NJW131122 NTS131122 ODO131122 ONK131122 OXG131122 PHC131122 PQY131122 QAU131122 QKQ131122 QUM131122 REI131122 ROE131122 RYA131122 SHW131122 SRS131122 TBO131122 TLK131122 TVG131122 UFC131122 UOY131122 UYU131122 VIQ131122 VSM131122 WCI131122 WME131122 WWA131122 S196670 JO196658 TK196658 ADG196658 ANC196658 AWY196658 BGU196658 BQQ196658 CAM196658 CKI196658 CUE196658 DEA196658 DNW196658 DXS196658 EHO196658 ERK196658 FBG196658 FLC196658 FUY196658 GEU196658 GOQ196658 GYM196658 HII196658 HSE196658 ICA196658 ILW196658 IVS196658 JFO196658 JPK196658 JZG196658 KJC196658 KSY196658 LCU196658 LMQ196658 LWM196658 MGI196658 MQE196658 NAA196658 NJW196658 NTS196658 ODO196658 ONK196658 OXG196658 PHC196658 PQY196658 QAU196658 QKQ196658 QUM196658 REI196658 ROE196658 RYA196658 SHW196658 SRS196658 TBO196658 TLK196658 TVG196658 UFC196658 UOY196658 UYU196658 VIQ196658 VSM196658 WCI196658 WME196658 WWA196658 S262206 JO262194 TK262194 ADG262194 ANC262194 AWY262194 BGU262194 BQQ262194 CAM262194 CKI262194 CUE262194 DEA262194 DNW262194 DXS262194 EHO262194 ERK262194 FBG262194 FLC262194 FUY262194 GEU262194 GOQ262194 GYM262194 HII262194 HSE262194 ICA262194 ILW262194 IVS262194 JFO262194 JPK262194 JZG262194 KJC262194 KSY262194 LCU262194 LMQ262194 LWM262194 MGI262194 MQE262194 NAA262194 NJW262194 NTS262194 ODO262194 ONK262194 OXG262194 PHC262194 PQY262194 QAU262194 QKQ262194 QUM262194 REI262194 ROE262194 RYA262194 SHW262194 SRS262194 TBO262194 TLK262194 TVG262194 UFC262194 UOY262194 UYU262194 VIQ262194 VSM262194 WCI262194 WME262194 WWA262194 S327742 JO327730 TK327730 ADG327730 ANC327730 AWY327730 BGU327730 BQQ327730 CAM327730 CKI327730 CUE327730 DEA327730 DNW327730 DXS327730 EHO327730 ERK327730 FBG327730 FLC327730 FUY327730 GEU327730 GOQ327730 GYM327730 HII327730 HSE327730 ICA327730 ILW327730 IVS327730 JFO327730 JPK327730 JZG327730 KJC327730 KSY327730 LCU327730 LMQ327730 LWM327730 MGI327730 MQE327730 NAA327730 NJW327730 NTS327730 ODO327730 ONK327730 OXG327730 PHC327730 PQY327730 QAU327730 QKQ327730 QUM327730 REI327730 ROE327730 RYA327730 SHW327730 SRS327730 TBO327730 TLK327730 TVG327730 UFC327730 UOY327730 UYU327730 VIQ327730 VSM327730 WCI327730 WME327730 WWA327730 S393278 JO393266 TK393266 ADG393266 ANC393266 AWY393266 BGU393266 BQQ393266 CAM393266 CKI393266 CUE393266 DEA393266 DNW393266 DXS393266 EHO393266 ERK393266 FBG393266 FLC393266 FUY393266 GEU393266 GOQ393266 GYM393266 HII393266 HSE393266 ICA393266 ILW393266 IVS393266 JFO393266 JPK393266 JZG393266 KJC393266 KSY393266 LCU393266 LMQ393266 LWM393266 MGI393266 MQE393266 NAA393266 NJW393266 NTS393266 ODO393266 ONK393266 OXG393266 PHC393266 PQY393266 QAU393266 QKQ393266 QUM393266 REI393266 ROE393266 RYA393266 SHW393266 SRS393266 TBO393266 TLK393266 TVG393266 UFC393266 UOY393266 UYU393266 VIQ393266 VSM393266 WCI393266 WME393266 WWA393266 S458814 JO458802 TK458802 ADG458802 ANC458802 AWY458802 BGU458802 BQQ458802 CAM458802 CKI458802 CUE458802 DEA458802 DNW458802 DXS458802 EHO458802 ERK458802 FBG458802 FLC458802 FUY458802 GEU458802 GOQ458802 GYM458802 HII458802 HSE458802 ICA458802 ILW458802 IVS458802 JFO458802 JPK458802 JZG458802 KJC458802 KSY458802 LCU458802 LMQ458802 LWM458802 MGI458802 MQE458802 NAA458802 NJW458802 NTS458802 ODO458802 ONK458802 OXG458802 PHC458802 PQY458802 QAU458802 QKQ458802 QUM458802 REI458802 ROE458802 RYA458802 SHW458802 SRS458802 TBO458802 TLK458802 TVG458802 UFC458802 UOY458802 UYU458802 VIQ458802 VSM458802 WCI458802 WME458802 WWA458802 S524350 JO524338 TK524338 ADG524338 ANC524338 AWY524338 BGU524338 BQQ524338 CAM524338 CKI524338 CUE524338 DEA524338 DNW524338 DXS524338 EHO524338 ERK524338 FBG524338 FLC524338 FUY524338 GEU524338 GOQ524338 GYM524338 HII524338 HSE524338 ICA524338 ILW524338 IVS524338 JFO524338 JPK524338 JZG524338 KJC524338 KSY524338 LCU524338 LMQ524338 LWM524338 MGI524338 MQE524338 NAA524338 NJW524338 NTS524338 ODO524338 ONK524338 OXG524338 PHC524338 PQY524338 QAU524338 QKQ524338 QUM524338 REI524338 ROE524338 RYA524338 SHW524338 SRS524338 TBO524338 TLK524338 TVG524338 UFC524338 UOY524338 UYU524338 VIQ524338 VSM524338 WCI524338 WME524338 WWA524338 S589886 JO589874 TK589874 ADG589874 ANC589874 AWY589874 BGU589874 BQQ589874 CAM589874 CKI589874 CUE589874 DEA589874 DNW589874 DXS589874 EHO589874 ERK589874 FBG589874 FLC589874 FUY589874 GEU589874 GOQ589874 GYM589874 HII589874 HSE589874 ICA589874 ILW589874 IVS589874 JFO589874 JPK589874 JZG589874 KJC589874 KSY589874 LCU589874 LMQ589874 LWM589874 MGI589874 MQE589874 NAA589874 NJW589874 NTS589874 ODO589874 ONK589874 OXG589874 PHC589874 PQY589874 QAU589874 QKQ589874 QUM589874 REI589874 ROE589874 RYA589874 SHW589874 SRS589874 TBO589874 TLK589874 TVG589874 UFC589874 UOY589874 UYU589874 VIQ589874 VSM589874 WCI589874 WME589874 WWA589874 S655422 JO655410 TK655410 ADG655410 ANC655410 AWY655410 BGU655410 BQQ655410 CAM655410 CKI655410 CUE655410 DEA655410 DNW655410 DXS655410 EHO655410 ERK655410 FBG655410 FLC655410 FUY655410 GEU655410 GOQ655410 GYM655410 HII655410 HSE655410 ICA655410 ILW655410 IVS655410 JFO655410 JPK655410 JZG655410 KJC655410 KSY655410 LCU655410 LMQ655410 LWM655410 MGI655410 MQE655410 NAA655410 NJW655410 NTS655410 ODO655410 ONK655410 OXG655410 PHC655410 PQY655410 QAU655410 QKQ655410 QUM655410 REI655410 ROE655410 RYA655410 SHW655410 SRS655410 TBO655410 TLK655410 TVG655410 UFC655410 UOY655410 UYU655410 VIQ655410 VSM655410 WCI655410 WME655410 WWA655410 S720958 JO720946 TK720946 ADG720946 ANC720946 AWY720946 BGU720946 BQQ720946 CAM720946 CKI720946 CUE720946 DEA720946 DNW720946 DXS720946 EHO720946 ERK720946 FBG720946 FLC720946 FUY720946 GEU720946 GOQ720946 GYM720946 HII720946 HSE720946 ICA720946 ILW720946 IVS720946 JFO720946 JPK720946 JZG720946 KJC720946 KSY720946 LCU720946 LMQ720946 LWM720946 MGI720946 MQE720946 NAA720946 NJW720946 NTS720946 ODO720946 ONK720946 OXG720946 PHC720946 PQY720946 QAU720946 QKQ720946 QUM720946 REI720946 ROE720946 RYA720946 SHW720946 SRS720946 TBO720946 TLK720946 TVG720946 UFC720946 UOY720946 UYU720946 VIQ720946 VSM720946 WCI720946 WME720946 WWA720946 S786494 JO786482 TK786482 ADG786482 ANC786482 AWY786482 BGU786482 BQQ786482 CAM786482 CKI786482 CUE786482 DEA786482 DNW786482 DXS786482 EHO786482 ERK786482 FBG786482 FLC786482 FUY786482 GEU786482 GOQ786482 GYM786482 HII786482 HSE786482 ICA786482 ILW786482 IVS786482 JFO786482 JPK786482 JZG786482 KJC786482 KSY786482 LCU786482 LMQ786482 LWM786482 MGI786482 MQE786482 NAA786482 NJW786482 NTS786482 ODO786482 ONK786482 OXG786482 PHC786482 PQY786482 QAU786482 QKQ786482 QUM786482 REI786482 ROE786482 RYA786482 SHW786482 SRS786482 TBO786482 TLK786482 TVG786482 UFC786482 UOY786482 UYU786482 VIQ786482 VSM786482 WCI786482 WME786482 WWA786482 S852030 JO852018 TK852018 ADG852018 ANC852018 AWY852018 BGU852018 BQQ852018 CAM852018 CKI852018 CUE852018 DEA852018 DNW852018 DXS852018 EHO852018 ERK852018 FBG852018 FLC852018 FUY852018 GEU852018 GOQ852018 GYM852018 HII852018 HSE852018 ICA852018 ILW852018 IVS852018 JFO852018 JPK852018 JZG852018 KJC852018 KSY852018 LCU852018 LMQ852018 LWM852018 MGI852018 MQE852018 NAA852018 NJW852018 NTS852018 ODO852018 ONK852018 OXG852018 PHC852018 PQY852018 QAU852018 QKQ852018 QUM852018 REI852018 ROE852018 RYA852018 SHW852018 SRS852018 TBO852018 TLK852018 TVG852018 UFC852018 UOY852018 UYU852018 VIQ852018 VSM852018 WCI852018 WME852018 WWA852018 S917566 JO917554 TK917554 ADG917554 ANC917554 AWY917554 BGU917554 BQQ917554 CAM917554 CKI917554 CUE917554 DEA917554 DNW917554 DXS917554 EHO917554 ERK917554 FBG917554 FLC917554 FUY917554 GEU917554 GOQ917554 GYM917554 HII917554 HSE917554 ICA917554 ILW917554 IVS917554 JFO917554 JPK917554 JZG917554 KJC917554 KSY917554 LCU917554 LMQ917554 LWM917554 MGI917554 MQE917554 NAA917554 NJW917554 NTS917554 ODO917554 ONK917554 OXG917554 PHC917554 PQY917554 QAU917554 QKQ917554 QUM917554 REI917554 ROE917554 RYA917554 SHW917554 SRS917554 TBO917554 TLK917554 TVG917554 UFC917554 UOY917554 UYU917554 VIQ917554 VSM917554 WCI917554 WME917554 WWA917554 S983102 JO983090 TK983090 ADG983090 ANC983090 AWY983090 BGU983090 BQQ983090 CAM983090 CKI983090 CUE983090 DEA983090 DNW983090 DXS983090 EHO983090 ERK983090 FBG983090 FLC983090 FUY983090 GEU983090 GOQ983090 GYM983090 HII983090 HSE983090 ICA983090 ILW983090 IVS983090 JFO983090 JPK983090 JZG983090 KJC983090 KSY983090 LCU983090 LMQ983090 LWM983090 MGI983090 MQE983090 NAA983090 NJW983090 NTS983090 ODO983090 ONK983090 OXG983090 PHC983090 PQY983090 QAU983090 QKQ983090 QUM983090 REI983090 ROE983090 RYA983090 SHW983090 SRS983090 TBO983090 TLK983090 TVG983090 UFC983090 UOY983090 UYU983090 VIQ983090 VSM983090 WCI983090 WME983090 WWA983090 WCM983090 U65598 JQ65586 TM65586 ADI65586 ANE65586 AXA65586 BGW65586 BQS65586 CAO65586 CKK65586 CUG65586 DEC65586 DNY65586 DXU65586 EHQ65586 ERM65586 FBI65586 FLE65586 FVA65586 GEW65586 GOS65586 GYO65586 HIK65586 HSG65586 ICC65586 ILY65586 IVU65586 JFQ65586 JPM65586 JZI65586 KJE65586 KTA65586 LCW65586 LMS65586 LWO65586 MGK65586 MQG65586 NAC65586 NJY65586 NTU65586 ODQ65586 ONM65586 OXI65586 PHE65586 PRA65586 QAW65586 QKS65586 QUO65586 REK65586 ROG65586 RYC65586 SHY65586 SRU65586 TBQ65586 TLM65586 TVI65586 UFE65586 UPA65586 UYW65586 VIS65586 VSO65586 WCK65586 WMG65586 WWC65586 U131134 JQ131122 TM131122 ADI131122 ANE131122 AXA131122 BGW131122 BQS131122 CAO131122 CKK131122 CUG131122 DEC131122 DNY131122 DXU131122 EHQ131122 ERM131122 FBI131122 FLE131122 FVA131122 GEW131122 GOS131122 GYO131122 HIK131122 HSG131122 ICC131122 ILY131122 IVU131122 JFQ131122 JPM131122 JZI131122 KJE131122 KTA131122 LCW131122 LMS131122 LWO131122 MGK131122 MQG131122 NAC131122 NJY131122 NTU131122 ODQ131122 ONM131122 OXI131122 PHE131122 PRA131122 QAW131122 QKS131122 QUO131122 REK131122 ROG131122 RYC131122 SHY131122 SRU131122 TBQ131122 TLM131122 TVI131122 UFE131122 UPA131122 UYW131122 VIS131122 VSO131122 WCK131122 WMG131122 WWC131122 U196670 JQ196658 TM196658 ADI196658 ANE196658 AXA196658 BGW196658 BQS196658 CAO196658 CKK196658 CUG196658 DEC196658 DNY196658 DXU196658 EHQ196658 ERM196658 FBI196658 FLE196658 FVA196658 GEW196658 GOS196658 GYO196658 HIK196658 HSG196658 ICC196658 ILY196658 IVU196658 JFQ196658 JPM196658 JZI196658 KJE196658 KTA196658 LCW196658 LMS196658 LWO196658 MGK196658 MQG196658 NAC196658 NJY196658 NTU196658 ODQ196658 ONM196658 OXI196658 PHE196658 PRA196658 QAW196658 QKS196658 QUO196658 REK196658 ROG196658 RYC196658 SHY196658 SRU196658 TBQ196658 TLM196658 TVI196658 UFE196658 UPA196658 UYW196658 VIS196658 VSO196658 WCK196658 WMG196658 WWC196658 U262206 JQ262194 TM262194 ADI262194 ANE262194 AXA262194 BGW262194 BQS262194 CAO262194 CKK262194 CUG262194 DEC262194 DNY262194 DXU262194 EHQ262194 ERM262194 FBI262194 FLE262194 FVA262194 GEW262194 GOS262194 GYO262194 HIK262194 HSG262194 ICC262194 ILY262194 IVU262194 JFQ262194 JPM262194 JZI262194 KJE262194 KTA262194 LCW262194 LMS262194 LWO262194 MGK262194 MQG262194 NAC262194 NJY262194 NTU262194 ODQ262194 ONM262194 OXI262194 PHE262194 PRA262194 QAW262194 QKS262194 QUO262194 REK262194 ROG262194 RYC262194 SHY262194 SRU262194 TBQ262194 TLM262194 TVI262194 UFE262194 UPA262194 UYW262194 VIS262194 VSO262194 WCK262194 WMG262194 WWC262194 U327742 JQ327730 TM327730 ADI327730 ANE327730 AXA327730 BGW327730 BQS327730 CAO327730 CKK327730 CUG327730 DEC327730 DNY327730 DXU327730 EHQ327730 ERM327730 FBI327730 FLE327730 FVA327730 GEW327730 GOS327730 GYO327730 HIK327730 HSG327730 ICC327730 ILY327730 IVU327730 JFQ327730 JPM327730 JZI327730 KJE327730 KTA327730 LCW327730 LMS327730 LWO327730 MGK327730 MQG327730 NAC327730 NJY327730 NTU327730 ODQ327730 ONM327730 OXI327730 PHE327730 PRA327730 QAW327730 QKS327730 QUO327730 REK327730 ROG327730 RYC327730 SHY327730 SRU327730 TBQ327730 TLM327730 TVI327730 UFE327730 UPA327730 UYW327730 VIS327730 VSO327730 WCK327730 WMG327730 WWC327730 U393278 JQ393266 TM393266 ADI393266 ANE393266 AXA393266 BGW393266 BQS393266 CAO393266 CKK393266 CUG393266 DEC393266 DNY393266 DXU393266 EHQ393266 ERM393266 FBI393266 FLE393266 FVA393266 GEW393266 GOS393266 GYO393266 HIK393266 HSG393266 ICC393266 ILY393266 IVU393266 JFQ393266 JPM393266 JZI393266 KJE393266 KTA393266 LCW393266 LMS393266 LWO393266 MGK393266 MQG393266 NAC393266 NJY393266 NTU393266 ODQ393266 ONM393266 OXI393266 PHE393266 PRA393266 QAW393266 QKS393266 QUO393266 REK393266 ROG393266 RYC393266 SHY393266 SRU393266 TBQ393266 TLM393266 TVI393266 UFE393266 UPA393266 UYW393266 VIS393266 VSO393266 WCK393266 WMG393266 WWC393266 U458814 JQ458802 TM458802 ADI458802 ANE458802 AXA458802 BGW458802 BQS458802 CAO458802 CKK458802 CUG458802 DEC458802 DNY458802 DXU458802 EHQ458802 ERM458802 FBI458802 FLE458802 FVA458802 GEW458802 GOS458802 GYO458802 HIK458802 HSG458802 ICC458802 ILY458802 IVU458802 JFQ458802 JPM458802 JZI458802 KJE458802 KTA458802 LCW458802 LMS458802 LWO458802 MGK458802 MQG458802 NAC458802 NJY458802 NTU458802 ODQ458802 ONM458802 OXI458802 PHE458802 PRA458802 QAW458802 QKS458802 QUO458802 REK458802 ROG458802 RYC458802 SHY458802 SRU458802 TBQ458802 TLM458802 TVI458802 UFE458802 UPA458802 UYW458802 VIS458802 VSO458802 WCK458802 WMG458802 WWC458802 U524350 JQ524338 TM524338 ADI524338 ANE524338 AXA524338 BGW524338 BQS524338 CAO524338 CKK524338 CUG524338 DEC524338 DNY524338 DXU524338 EHQ524338 ERM524338 FBI524338 FLE524338 FVA524338 GEW524338 GOS524338 GYO524338 HIK524338 HSG524338 ICC524338 ILY524338 IVU524338 JFQ524338 JPM524338 JZI524338 KJE524338 KTA524338 LCW524338 LMS524338 LWO524338 MGK524338 MQG524338 NAC524338 NJY524338 NTU524338 ODQ524338 ONM524338 OXI524338 PHE524338 PRA524338 QAW524338 QKS524338 QUO524338 REK524338 ROG524338 RYC524338 SHY524338 SRU524338 TBQ524338 TLM524338 TVI524338 UFE524338 UPA524338 UYW524338 VIS524338 VSO524338 WCK524338 WMG524338 WWC524338 U589886 JQ589874 TM589874 ADI589874 ANE589874 AXA589874 BGW589874 BQS589874 CAO589874 CKK589874 CUG589874 DEC589874 DNY589874 DXU589874 EHQ589874 ERM589874 FBI589874 FLE589874 FVA589874 GEW589874 GOS589874 GYO589874 HIK589874 HSG589874 ICC589874 ILY589874 IVU589874 JFQ589874 JPM589874 JZI589874 KJE589874 KTA589874 LCW589874 LMS589874 LWO589874 MGK589874 MQG589874 NAC589874 NJY589874 NTU589874 ODQ589874 ONM589874 OXI589874 PHE589874 PRA589874 QAW589874 QKS589874 QUO589874 REK589874 ROG589874 RYC589874 SHY589874 SRU589874 TBQ589874 TLM589874 TVI589874 UFE589874 UPA589874 UYW589874 VIS589874 VSO589874 WCK589874 WMG589874 WWC589874 U655422 JQ655410 TM655410 ADI655410 ANE655410 AXA655410 BGW655410 BQS655410 CAO655410 CKK655410 CUG655410 DEC655410 DNY655410 DXU655410 EHQ655410 ERM655410 FBI655410 FLE655410 FVA655410 GEW655410 GOS655410 GYO655410 HIK655410 HSG655410 ICC655410 ILY655410 IVU655410 JFQ655410 JPM655410 JZI655410 KJE655410 KTA655410 LCW655410 LMS655410 LWO655410 MGK655410 MQG655410 NAC655410 NJY655410 NTU655410 ODQ655410 ONM655410 OXI655410 PHE655410 PRA655410 QAW655410 QKS655410 QUO655410 REK655410 ROG655410 RYC655410 SHY655410 SRU655410 TBQ655410 TLM655410 TVI655410 UFE655410 UPA655410 UYW655410 VIS655410 VSO655410 WCK655410 WMG655410 WWC655410 U720958 JQ720946 TM720946 ADI720946 ANE720946 AXA720946 BGW720946 BQS720946 CAO720946 CKK720946 CUG720946 DEC720946 DNY720946 DXU720946 EHQ720946 ERM720946 FBI720946 FLE720946 FVA720946 GEW720946 GOS720946 GYO720946 HIK720946 HSG720946 ICC720946 ILY720946 IVU720946 JFQ720946 JPM720946 JZI720946 KJE720946 KTA720946 LCW720946 LMS720946 LWO720946 MGK720946 MQG720946 NAC720946 NJY720946 NTU720946 ODQ720946 ONM720946 OXI720946 PHE720946 PRA720946 QAW720946 QKS720946 QUO720946 REK720946 ROG720946 RYC720946 SHY720946 SRU720946 TBQ720946 TLM720946 TVI720946 UFE720946 UPA720946 UYW720946 VIS720946 VSO720946 WCK720946 WMG720946 WWC720946 U786494 JQ786482 TM786482 ADI786482 ANE786482 AXA786482 BGW786482 BQS786482 CAO786482 CKK786482 CUG786482 DEC786482 DNY786482 DXU786482 EHQ786482 ERM786482 FBI786482 FLE786482 FVA786482 GEW786482 GOS786482 GYO786482 HIK786482 HSG786482 ICC786482 ILY786482 IVU786482 JFQ786482 JPM786482 JZI786482 KJE786482 KTA786482 LCW786482 LMS786482 LWO786482 MGK786482 MQG786482 NAC786482 NJY786482 NTU786482 ODQ786482 ONM786482 OXI786482 PHE786482 PRA786482 QAW786482 QKS786482 QUO786482 REK786482 ROG786482 RYC786482 SHY786482 SRU786482 TBQ786482 TLM786482 TVI786482 UFE786482 UPA786482 UYW786482 VIS786482 VSO786482 WCK786482 WMG786482 WWC786482 U852030 JQ852018 TM852018 ADI852018 ANE852018 AXA852018 BGW852018 BQS852018 CAO852018 CKK852018 CUG852018 DEC852018 DNY852018 DXU852018 EHQ852018 ERM852018 FBI852018 FLE852018 FVA852018 GEW852018 GOS852018 GYO852018 HIK852018 HSG852018 ICC852018 ILY852018 IVU852018 JFQ852018 JPM852018 JZI852018 KJE852018 KTA852018 LCW852018 LMS852018 LWO852018 MGK852018 MQG852018 NAC852018 NJY852018 NTU852018 ODQ852018 ONM852018 OXI852018 PHE852018 PRA852018 QAW852018 QKS852018 QUO852018 REK852018 ROG852018 RYC852018 SHY852018 SRU852018 TBQ852018 TLM852018 TVI852018 UFE852018 UPA852018 UYW852018 VIS852018 VSO852018 WCK852018 WMG852018 WWC852018 U917566 JQ917554 TM917554 ADI917554 ANE917554 AXA917554 BGW917554 BQS917554 CAO917554 CKK917554 CUG917554 DEC917554 DNY917554 DXU917554 EHQ917554 ERM917554 FBI917554 FLE917554 FVA917554 GEW917554 GOS917554 GYO917554 HIK917554 HSG917554 ICC917554 ILY917554 IVU917554 JFQ917554 JPM917554 JZI917554 KJE917554 KTA917554 LCW917554 LMS917554 LWO917554 MGK917554 MQG917554 NAC917554 NJY917554 NTU917554 ODQ917554 ONM917554 OXI917554 PHE917554 PRA917554 QAW917554 QKS917554 QUO917554 REK917554 ROG917554 RYC917554 SHY917554 SRU917554 TBQ917554 TLM917554 TVI917554 UFE917554 UPA917554 UYW917554 VIS917554 VSO917554 WCK917554 WMG917554 WWC917554 U983102 JQ983090 TM983090 ADI983090 ANE983090 AXA983090 BGW983090 BQS983090 CAO983090 CKK983090 CUG983090 DEC983090 DNY983090 DXU983090 EHQ983090 ERM983090 FBI983090 FLE983090 FVA983090 GEW983090 GOS983090 GYO983090 HIK983090 HSG983090 ICC983090 ILY983090 IVU983090 JFQ983090 JPM983090 JZI983090 KJE983090 KTA983090 LCW983090 LMS983090 LWO983090 MGK983090 MQG983090 NAC983090 NJY983090 NTU983090 ODQ983090 ONM983090 OXI983090 PHE983090 PRA983090 QAW983090 QKS983090 QUO983090 REK983090 ROG983090 RYC983090 SHY983090 SRU983090 TBQ983090 TLM983090 TVI983090 UFE983090 UPA983090 UYW983090 VIS983090 VSO983090 WCK983090 WMG983090 WWC983090 VSQ983090 W65598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W131134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W196670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W262206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W327742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W393278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W458814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W524350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W589886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W655422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W720958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W786494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W852030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W917566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W983102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xm:sqref>
        </x14:dataValidation>
        <x14:dataValidation type="list" allowBlank="1" showInputMessage="1" showErrorMessage="1" promptTitle="Ｔシャツサイズ選択" prompt="Ｔシャツのサイズを選択してください。_x000a_連続１０回表彰の方のみご選択ください。連続２０回、３０回の方は選択不要です。" xr:uid="{00000000-0002-0000-0900-000004000000}">
          <x14:formula1>
            <xm:f>$AV$5:$AV$8</xm:f>
          </x14:formula1>
          <xm:sqref>D6 AJ6 AH6 AF6 AD6 AB6 X6 WMJ983090 WCN983090 VSR983090 VIV983090 UYZ983090 UPD983090 UFH983090 TVL983090 TLP983090 TBT983090 SRX983090 SIB983090 RYF983090 ROJ983090 REN983090 QUR983090 QKV983090 QAZ983090 PRD983090 PHH983090 OXL983090 ONP983090 ODT983090 NTX983090 NKB983090 NAF983090 MQJ983090 MGN983090 LWR983090 LMV983090 LCZ983090 KTD983090 KJH983090 JZL983090 JPP983090 JFT983090 IVX983090 IMB983090 ICF983090 HSJ983090 HIN983090 GYR983090 GOV983090 GEZ983090 FVD983090 FLH983090 FBL983090 ERP983090 EHT983090 DXX983090 DOB983090 DEF983090 CUJ983090 CKN983090 CAR983090 BQV983090 BGZ983090 AXD983090 ANH983090 ADL983090 TP983090 JT983090 X983102 WWF917554 WMJ917554 WCN917554 VSR917554 VIV917554 UYZ917554 UPD917554 UFH917554 TVL917554 TLP917554 TBT917554 SRX917554 SIB917554 RYF917554 ROJ917554 REN917554 QUR917554 QKV917554 QAZ917554 PRD917554 PHH917554 OXL917554 ONP917554 ODT917554 NTX917554 NKB917554 NAF917554 MQJ917554 MGN917554 LWR917554 LMV917554 LCZ917554 KTD917554 KJH917554 JZL917554 JPP917554 JFT917554 IVX917554 IMB917554 ICF917554 HSJ917554 HIN917554 GYR917554 GOV917554 GEZ917554 FVD917554 FLH917554 FBL917554 ERP917554 EHT917554 DXX917554 DOB917554 DEF917554 CUJ917554 CKN917554 CAR917554 BQV917554 BGZ917554 AXD917554 ANH917554 ADL917554 TP917554 JT917554 X917566 WWF852018 WMJ852018 WCN852018 VSR852018 VIV852018 UYZ852018 UPD852018 UFH852018 TVL852018 TLP852018 TBT852018 SRX852018 SIB852018 RYF852018 ROJ852018 REN852018 QUR852018 QKV852018 QAZ852018 PRD852018 PHH852018 OXL852018 ONP852018 ODT852018 NTX852018 NKB852018 NAF852018 MQJ852018 MGN852018 LWR852018 LMV852018 LCZ852018 KTD852018 KJH852018 JZL852018 JPP852018 JFT852018 IVX852018 IMB852018 ICF852018 HSJ852018 HIN852018 GYR852018 GOV852018 GEZ852018 FVD852018 FLH852018 FBL852018 ERP852018 EHT852018 DXX852018 DOB852018 DEF852018 CUJ852018 CKN852018 CAR852018 BQV852018 BGZ852018 AXD852018 ANH852018 ADL852018 TP852018 JT852018 X852030 WWF786482 WMJ786482 WCN786482 VSR786482 VIV786482 UYZ786482 UPD786482 UFH786482 TVL786482 TLP786482 TBT786482 SRX786482 SIB786482 RYF786482 ROJ786482 REN786482 QUR786482 QKV786482 QAZ786482 PRD786482 PHH786482 OXL786482 ONP786482 ODT786482 NTX786482 NKB786482 NAF786482 MQJ786482 MGN786482 LWR786482 LMV786482 LCZ786482 KTD786482 KJH786482 JZL786482 JPP786482 JFT786482 IVX786482 IMB786482 ICF786482 HSJ786482 HIN786482 GYR786482 GOV786482 GEZ786482 FVD786482 FLH786482 FBL786482 ERP786482 EHT786482 DXX786482 DOB786482 DEF786482 CUJ786482 CKN786482 CAR786482 BQV786482 BGZ786482 AXD786482 ANH786482 ADL786482 TP786482 JT786482 X786494 WWF720946 WMJ720946 WCN720946 VSR720946 VIV720946 UYZ720946 UPD720946 UFH720946 TVL720946 TLP720946 TBT720946 SRX720946 SIB720946 RYF720946 ROJ720946 REN720946 QUR720946 QKV720946 QAZ720946 PRD720946 PHH720946 OXL720946 ONP720946 ODT720946 NTX720946 NKB720946 NAF720946 MQJ720946 MGN720946 LWR720946 LMV720946 LCZ720946 KTD720946 KJH720946 JZL720946 JPP720946 JFT720946 IVX720946 IMB720946 ICF720946 HSJ720946 HIN720946 GYR720946 GOV720946 GEZ720946 FVD720946 FLH720946 FBL720946 ERP720946 EHT720946 DXX720946 DOB720946 DEF720946 CUJ720946 CKN720946 CAR720946 BQV720946 BGZ720946 AXD720946 ANH720946 ADL720946 TP720946 JT720946 X720958 WWF655410 WMJ655410 WCN655410 VSR655410 VIV655410 UYZ655410 UPD655410 UFH655410 TVL655410 TLP655410 TBT655410 SRX655410 SIB655410 RYF655410 ROJ655410 REN655410 QUR655410 QKV655410 QAZ655410 PRD655410 PHH655410 OXL655410 ONP655410 ODT655410 NTX655410 NKB655410 NAF655410 MQJ655410 MGN655410 LWR655410 LMV655410 LCZ655410 KTD655410 KJH655410 JZL655410 JPP655410 JFT655410 IVX655410 IMB655410 ICF655410 HSJ655410 HIN655410 GYR655410 GOV655410 GEZ655410 FVD655410 FLH655410 FBL655410 ERP655410 EHT655410 DXX655410 DOB655410 DEF655410 CUJ655410 CKN655410 CAR655410 BQV655410 BGZ655410 AXD655410 ANH655410 ADL655410 TP655410 JT655410 X655422 WWF589874 WMJ589874 WCN589874 VSR589874 VIV589874 UYZ589874 UPD589874 UFH589874 TVL589874 TLP589874 TBT589874 SRX589874 SIB589874 RYF589874 ROJ589874 REN589874 QUR589874 QKV589874 QAZ589874 PRD589874 PHH589874 OXL589874 ONP589874 ODT589874 NTX589874 NKB589874 NAF589874 MQJ589874 MGN589874 LWR589874 LMV589874 LCZ589874 KTD589874 KJH589874 JZL589874 JPP589874 JFT589874 IVX589874 IMB589874 ICF589874 HSJ589874 HIN589874 GYR589874 GOV589874 GEZ589874 FVD589874 FLH589874 FBL589874 ERP589874 EHT589874 DXX589874 DOB589874 DEF589874 CUJ589874 CKN589874 CAR589874 BQV589874 BGZ589874 AXD589874 ANH589874 ADL589874 TP589874 JT589874 X589886 WWF524338 WMJ524338 WCN524338 VSR524338 VIV524338 UYZ524338 UPD524338 UFH524338 TVL524338 TLP524338 TBT524338 SRX524338 SIB524338 RYF524338 ROJ524338 REN524338 QUR524338 QKV524338 QAZ524338 PRD524338 PHH524338 OXL524338 ONP524338 ODT524338 NTX524338 NKB524338 NAF524338 MQJ524338 MGN524338 LWR524338 LMV524338 LCZ524338 KTD524338 KJH524338 JZL524338 JPP524338 JFT524338 IVX524338 IMB524338 ICF524338 HSJ524338 HIN524338 GYR524338 GOV524338 GEZ524338 FVD524338 FLH524338 FBL524338 ERP524338 EHT524338 DXX524338 DOB524338 DEF524338 CUJ524338 CKN524338 CAR524338 BQV524338 BGZ524338 AXD524338 ANH524338 ADL524338 TP524338 JT524338 X524350 WWF458802 WMJ458802 WCN458802 VSR458802 VIV458802 UYZ458802 UPD458802 UFH458802 TVL458802 TLP458802 TBT458802 SRX458802 SIB458802 RYF458802 ROJ458802 REN458802 QUR458802 QKV458802 QAZ458802 PRD458802 PHH458802 OXL458802 ONP458802 ODT458802 NTX458802 NKB458802 NAF458802 MQJ458802 MGN458802 LWR458802 LMV458802 LCZ458802 KTD458802 KJH458802 JZL458802 JPP458802 JFT458802 IVX458802 IMB458802 ICF458802 HSJ458802 HIN458802 GYR458802 GOV458802 GEZ458802 FVD458802 FLH458802 FBL458802 ERP458802 EHT458802 DXX458802 DOB458802 DEF458802 CUJ458802 CKN458802 CAR458802 BQV458802 BGZ458802 AXD458802 ANH458802 ADL458802 TP458802 JT458802 X458814 WWF393266 WMJ393266 WCN393266 VSR393266 VIV393266 UYZ393266 UPD393266 UFH393266 TVL393266 TLP393266 TBT393266 SRX393266 SIB393266 RYF393266 ROJ393266 REN393266 QUR393266 QKV393266 QAZ393266 PRD393266 PHH393266 OXL393266 ONP393266 ODT393266 NTX393266 NKB393266 NAF393266 MQJ393266 MGN393266 LWR393266 LMV393266 LCZ393266 KTD393266 KJH393266 JZL393266 JPP393266 JFT393266 IVX393266 IMB393266 ICF393266 HSJ393266 HIN393266 GYR393266 GOV393266 GEZ393266 FVD393266 FLH393266 FBL393266 ERP393266 EHT393266 DXX393266 DOB393266 DEF393266 CUJ393266 CKN393266 CAR393266 BQV393266 BGZ393266 AXD393266 ANH393266 ADL393266 TP393266 JT393266 X393278 WWF327730 WMJ327730 WCN327730 VSR327730 VIV327730 UYZ327730 UPD327730 UFH327730 TVL327730 TLP327730 TBT327730 SRX327730 SIB327730 RYF327730 ROJ327730 REN327730 QUR327730 QKV327730 QAZ327730 PRD327730 PHH327730 OXL327730 ONP327730 ODT327730 NTX327730 NKB327730 NAF327730 MQJ327730 MGN327730 LWR327730 LMV327730 LCZ327730 KTD327730 KJH327730 JZL327730 JPP327730 JFT327730 IVX327730 IMB327730 ICF327730 HSJ327730 HIN327730 GYR327730 GOV327730 GEZ327730 FVD327730 FLH327730 FBL327730 ERP327730 EHT327730 DXX327730 DOB327730 DEF327730 CUJ327730 CKN327730 CAR327730 BQV327730 BGZ327730 AXD327730 ANH327730 ADL327730 TP327730 JT327730 X327742 WWF262194 WMJ262194 WCN262194 VSR262194 VIV262194 UYZ262194 UPD262194 UFH262194 TVL262194 TLP262194 TBT262194 SRX262194 SIB262194 RYF262194 ROJ262194 REN262194 QUR262194 QKV262194 QAZ262194 PRD262194 PHH262194 OXL262194 ONP262194 ODT262194 NTX262194 NKB262194 NAF262194 MQJ262194 MGN262194 LWR262194 LMV262194 LCZ262194 KTD262194 KJH262194 JZL262194 JPP262194 JFT262194 IVX262194 IMB262194 ICF262194 HSJ262194 HIN262194 GYR262194 GOV262194 GEZ262194 FVD262194 FLH262194 FBL262194 ERP262194 EHT262194 DXX262194 DOB262194 DEF262194 CUJ262194 CKN262194 CAR262194 BQV262194 BGZ262194 AXD262194 ANH262194 ADL262194 TP262194 JT262194 X262206 WWF196658 WMJ196658 WCN196658 VSR196658 VIV196658 UYZ196658 UPD196658 UFH196658 TVL196658 TLP196658 TBT196658 SRX196658 SIB196658 RYF196658 ROJ196658 REN196658 QUR196658 QKV196658 QAZ196658 PRD196658 PHH196658 OXL196658 ONP196658 ODT196658 NTX196658 NKB196658 NAF196658 MQJ196658 MGN196658 LWR196658 LMV196658 LCZ196658 KTD196658 KJH196658 JZL196658 JPP196658 JFT196658 IVX196658 IMB196658 ICF196658 HSJ196658 HIN196658 GYR196658 GOV196658 GEZ196658 FVD196658 FLH196658 FBL196658 ERP196658 EHT196658 DXX196658 DOB196658 DEF196658 CUJ196658 CKN196658 CAR196658 BQV196658 BGZ196658 AXD196658 ANH196658 ADL196658 TP196658 JT196658 X196670 WWF131122 WMJ131122 WCN131122 VSR131122 VIV131122 UYZ131122 UPD131122 UFH131122 TVL131122 TLP131122 TBT131122 SRX131122 SIB131122 RYF131122 ROJ131122 REN131122 QUR131122 QKV131122 QAZ131122 PRD131122 PHH131122 OXL131122 ONP131122 ODT131122 NTX131122 NKB131122 NAF131122 MQJ131122 MGN131122 LWR131122 LMV131122 LCZ131122 KTD131122 KJH131122 JZL131122 JPP131122 JFT131122 IVX131122 IMB131122 ICF131122 HSJ131122 HIN131122 GYR131122 GOV131122 GEZ131122 FVD131122 FLH131122 FBL131122 ERP131122 EHT131122 DXX131122 DOB131122 DEF131122 CUJ131122 CKN131122 CAR131122 BQV131122 BGZ131122 AXD131122 ANH131122 ADL131122 TP131122 JT131122 X131134 WWF65586 WMJ65586 WCN65586 VSR65586 VIV65586 UYZ65586 UPD65586 UFH65586 TVL65586 TLP65586 TBT65586 SRX65586 SIB65586 RYF65586 ROJ65586 REN65586 QUR65586 QKV65586 QAZ65586 PRD65586 PHH65586 OXL65586 ONP65586 ODT65586 NTX65586 NKB65586 NAF65586 MQJ65586 MGN65586 LWR65586 LMV65586 LCZ65586 KTD65586 KJH65586 JZL65586 JPP65586 JFT65586 IVX65586 IMB65586 ICF65586 HSJ65586 HIN65586 GYR65586 GOV65586 GEZ65586 FVD65586 FLH65586 FBL65586 ERP65586 EHT65586 DXX65586 DOB65586 DEF65586 CUJ65586 CKN65586 CAR65586 BQV65586 BGZ65586 AXD65586 ANH65586 ADL65586 TP65586 JT65586 X65598 WWR6 WMV6 WCZ6 VTD6 VJH6 UZL6 UPP6 UFT6 TVX6 TMB6 TCF6 SSJ6 SIN6 RYR6 ROV6 REZ6 QVD6 QLH6 QBL6 PRP6 PHT6 OXX6 OOB6 OEF6 NUJ6 NKN6 NAR6 MQV6 MGZ6 LXD6 LNH6 LDL6 KTP6 KJT6 JZX6 JQB6 JGF6 IWJ6 IMN6 ICR6 HSV6 HIZ6 GZD6 GPH6 GFL6 FVP6 FLT6 FBX6 ESB6 EIF6 DYJ6 DON6 DER6 CUV6 CKZ6 CBD6 BRH6 BHL6 AXP6 ANT6 ADX6 UB6 KF6 WWF983090 WWD983090 WMH983090 WCL983090 VSP983090 VIT983090 UYX983090 UPB983090 UFF983090 TVJ983090 TLN983090 TBR983090 SRV983090 SHZ983090 RYD983090 ROH983090 REL983090 QUP983090 QKT983090 QAX983090 PRB983090 PHF983090 OXJ983090 ONN983090 ODR983090 NTV983090 NJZ983090 NAD983090 MQH983090 MGL983090 LWP983090 LMT983090 LCX983090 KTB983090 KJF983090 JZJ983090 JPN983090 JFR983090 IVV983090 ILZ983090 ICD983090 HSH983090 HIL983090 GYP983090 GOT983090 GEX983090 FVB983090 FLF983090 FBJ983090 ERN983090 EHR983090 DXV983090 DNZ983090 DED983090 CUH983090 CKL983090 CAP983090 BQT983090 BGX983090 AXB983090 ANF983090 ADJ983090 TN983090 JR983090 V983102 WWD917554 WMH917554 WCL917554 VSP917554 VIT917554 UYX917554 UPB917554 UFF917554 TVJ917554 TLN917554 TBR917554 SRV917554 SHZ917554 RYD917554 ROH917554 REL917554 QUP917554 QKT917554 QAX917554 PRB917554 PHF917554 OXJ917554 ONN917554 ODR917554 NTV917554 NJZ917554 NAD917554 MQH917554 MGL917554 LWP917554 LMT917554 LCX917554 KTB917554 KJF917554 JZJ917554 JPN917554 JFR917554 IVV917554 ILZ917554 ICD917554 HSH917554 HIL917554 GYP917554 GOT917554 GEX917554 FVB917554 FLF917554 FBJ917554 ERN917554 EHR917554 DXV917554 DNZ917554 DED917554 CUH917554 CKL917554 CAP917554 BQT917554 BGX917554 AXB917554 ANF917554 ADJ917554 TN917554 JR917554 V917566 WWD852018 WMH852018 WCL852018 VSP852018 VIT852018 UYX852018 UPB852018 UFF852018 TVJ852018 TLN852018 TBR852018 SRV852018 SHZ852018 RYD852018 ROH852018 REL852018 QUP852018 QKT852018 QAX852018 PRB852018 PHF852018 OXJ852018 ONN852018 ODR852018 NTV852018 NJZ852018 NAD852018 MQH852018 MGL852018 LWP852018 LMT852018 LCX852018 KTB852018 KJF852018 JZJ852018 JPN852018 JFR852018 IVV852018 ILZ852018 ICD852018 HSH852018 HIL852018 GYP852018 GOT852018 GEX852018 FVB852018 FLF852018 FBJ852018 ERN852018 EHR852018 DXV852018 DNZ852018 DED852018 CUH852018 CKL852018 CAP852018 BQT852018 BGX852018 AXB852018 ANF852018 ADJ852018 TN852018 JR852018 V852030 WWD786482 WMH786482 WCL786482 VSP786482 VIT786482 UYX786482 UPB786482 UFF786482 TVJ786482 TLN786482 TBR786482 SRV786482 SHZ786482 RYD786482 ROH786482 REL786482 QUP786482 QKT786482 QAX786482 PRB786482 PHF786482 OXJ786482 ONN786482 ODR786482 NTV786482 NJZ786482 NAD786482 MQH786482 MGL786482 LWP786482 LMT786482 LCX786482 KTB786482 KJF786482 JZJ786482 JPN786482 JFR786482 IVV786482 ILZ786482 ICD786482 HSH786482 HIL786482 GYP786482 GOT786482 GEX786482 FVB786482 FLF786482 FBJ786482 ERN786482 EHR786482 DXV786482 DNZ786482 DED786482 CUH786482 CKL786482 CAP786482 BQT786482 BGX786482 AXB786482 ANF786482 ADJ786482 TN786482 JR786482 V786494 WWD720946 WMH720946 WCL720946 VSP720946 VIT720946 UYX720946 UPB720946 UFF720946 TVJ720946 TLN720946 TBR720946 SRV720946 SHZ720946 RYD720946 ROH720946 REL720946 QUP720946 QKT720946 QAX720946 PRB720946 PHF720946 OXJ720946 ONN720946 ODR720946 NTV720946 NJZ720946 NAD720946 MQH720946 MGL720946 LWP720946 LMT720946 LCX720946 KTB720946 KJF720946 JZJ720946 JPN720946 JFR720946 IVV720946 ILZ720946 ICD720946 HSH720946 HIL720946 GYP720946 GOT720946 GEX720946 FVB720946 FLF720946 FBJ720946 ERN720946 EHR720946 DXV720946 DNZ720946 DED720946 CUH720946 CKL720946 CAP720946 BQT720946 BGX720946 AXB720946 ANF720946 ADJ720946 TN720946 JR720946 V720958 WWD655410 WMH655410 WCL655410 VSP655410 VIT655410 UYX655410 UPB655410 UFF655410 TVJ655410 TLN655410 TBR655410 SRV655410 SHZ655410 RYD655410 ROH655410 REL655410 QUP655410 QKT655410 QAX655410 PRB655410 PHF655410 OXJ655410 ONN655410 ODR655410 NTV655410 NJZ655410 NAD655410 MQH655410 MGL655410 LWP655410 LMT655410 LCX655410 KTB655410 KJF655410 JZJ655410 JPN655410 JFR655410 IVV655410 ILZ655410 ICD655410 HSH655410 HIL655410 GYP655410 GOT655410 GEX655410 FVB655410 FLF655410 FBJ655410 ERN655410 EHR655410 DXV655410 DNZ655410 DED655410 CUH655410 CKL655410 CAP655410 BQT655410 BGX655410 AXB655410 ANF655410 ADJ655410 TN655410 JR655410 V655422 WWD589874 WMH589874 WCL589874 VSP589874 VIT589874 UYX589874 UPB589874 UFF589874 TVJ589874 TLN589874 TBR589874 SRV589874 SHZ589874 RYD589874 ROH589874 REL589874 QUP589874 QKT589874 QAX589874 PRB589874 PHF589874 OXJ589874 ONN589874 ODR589874 NTV589874 NJZ589874 NAD589874 MQH589874 MGL589874 LWP589874 LMT589874 LCX589874 KTB589874 KJF589874 JZJ589874 JPN589874 JFR589874 IVV589874 ILZ589874 ICD589874 HSH589874 HIL589874 GYP589874 GOT589874 GEX589874 FVB589874 FLF589874 FBJ589874 ERN589874 EHR589874 DXV589874 DNZ589874 DED589874 CUH589874 CKL589874 CAP589874 BQT589874 BGX589874 AXB589874 ANF589874 ADJ589874 TN589874 JR589874 V589886 WWD524338 WMH524338 WCL524338 VSP524338 VIT524338 UYX524338 UPB524338 UFF524338 TVJ524338 TLN524338 TBR524338 SRV524338 SHZ524338 RYD524338 ROH524338 REL524338 QUP524338 QKT524338 QAX524338 PRB524338 PHF524338 OXJ524338 ONN524338 ODR524338 NTV524338 NJZ524338 NAD524338 MQH524338 MGL524338 LWP524338 LMT524338 LCX524338 KTB524338 KJF524338 JZJ524338 JPN524338 JFR524338 IVV524338 ILZ524338 ICD524338 HSH524338 HIL524338 GYP524338 GOT524338 GEX524338 FVB524338 FLF524338 FBJ524338 ERN524338 EHR524338 DXV524338 DNZ524338 DED524338 CUH524338 CKL524338 CAP524338 BQT524338 BGX524338 AXB524338 ANF524338 ADJ524338 TN524338 JR524338 V524350 WWD458802 WMH458802 WCL458802 VSP458802 VIT458802 UYX458802 UPB458802 UFF458802 TVJ458802 TLN458802 TBR458802 SRV458802 SHZ458802 RYD458802 ROH458802 REL458802 QUP458802 QKT458802 QAX458802 PRB458802 PHF458802 OXJ458802 ONN458802 ODR458802 NTV458802 NJZ458802 NAD458802 MQH458802 MGL458802 LWP458802 LMT458802 LCX458802 KTB458802 KJF458802 JZJ458802 JPN458802 JFR458802 IVV458802 ILZ458802 ICD458802 HSH458802 HIL458802 GYP458802 GOT458802 GEX458802 FVB458802 FLF458802 FBJ458802 ERN458802 EHR458802 DXV458802 DNZ458802 DED458802 CUH458802 CKL458802 CAP458802 BQT458802 BGX458802 AXB458802 ANF458802 ADJ458802 TN458802 JR458802 V458814 WWD393266 WMH393266 WCL393266 VSP393266 VIT393266 UYX393266 UPB393266 UFF393266 TVJ393266 TLN393266 TBR393266 SRV393266 SHZ393266 RYD393266 ROH393266 REL393266 QUP393266 QKT393266 QAX393266 PRB393266 PHF393266 OXJ393266 ONN393266 ODR393266 NTV393266 NJZ393266 NAD393266 MQH393266 MGL393266 LWP393266 LMT393266 LCX393266 KTB393266 KJF393266 JZJ393266 JPN393266 JFR393266 IVV393266 ILZ393266 ICD393266 HSH393266 HIL393266 GYP393266 GOT393266 GEX393266 FVB393266 FLF393266 FBJ393266 ERN393266 EHR393266 DXV393266 DNZ393266 DED393266 CUH393266 CKL393266 CAP393266 BQT393266 BGX393266 AXB393266 ANF393266 ADJ393266 TN393266 JR393266 V393278 WWD327730 WMH327730 WCL327730 VSP327730 VIT327730 UYX327730 UPB327730 UFF327730 TVJ327730 TLN327730 TBR327730 SRV327730 SHZ327730 RYD327730 ROH327730 REL327730 QUP327730 QKT327730 QAX327730 PRB327730 PHF327730 OXJ327730 ONN327730 ODR327730 NTV327730 NJZ327730 NAD327730 MQH327730 MGL327730 LWP327730 LMT327730 LCX327730 KTB327730 KJF327730 JZJ327730 JPN327730 JFR327730 IVV327730 ILZ327730 ICD327730 HSH327730 HIL327730 GYP327730 GOT327730 GEX327730 FVB327730 FLF327730 FBJ327730 ERN327730 EHR327730 DXV327730 DNZ327730 DED327730 CUH327730 CKL327730 CAP327730 BQT327730 BGX327730 AXB327730 ANF327730 ADJ327730 TN327730 JR327730 V327742 WWD262194 WMH262194 WCL262194 VSP262194 VIT262194 UYX262194 UPB262194 UFF262194 TVJ262194 TLN262194 TBR262194 SRV262194 SHZ262194 RYD262194 ROH262194 REL262194 QUP262194 QKT262194 QAX262194 PRB262194 PHF262194 OXJ262194 ONN262194 ODR262194 NTV262194 NJZ262194 NAD262194 MQH262194 MGL262194 LWP262194 LMT262194 LCX262194 KTB262194 KJF262194 JZJ262194 JPN262194 JFR262194 IVV262194 ILZ262194 ICD262194 HSH262194 HIL262194 GYP262194 GOT262194 GEX262194 FVB262194 FLF262194 FBJ262194 ERN262194 EHR262194 DXV262194 DNZ262194 DED262194 CUH262194 CKL262194 CAP262194 BQT262194 BGX262194 AXB262194 ANF262194 ADJ262194 TN262194 JR262194 V262206 WWD196658 WMH196658 WCL196658 VSP196658 VIT196658 UYX196658 UPB196658 UFF196658 TVJ196658 TLN196658 TBR196658 SRV196658 SHZ196658 RYD196658 ROH196658 REL196658 QUP196658 QKT196658 QAX196658 PRB196658 PHF196658 OXJ196658 ONN196658 ODR196658 NTV196658 NJZ196658 NAD196658 MQH196658 MGL196658 LWP196658 LMT196658 LCX196658 KTB196658 KJF196658 JZJ196658 JPN196658 JFR196658 IVV196658 ILZ196658 ICD196658 HSH196658 HIL196658 GYP196658 GOT196658 GEX196658 FVB196658 FLF196658 FBJ196658 ERN196658 EHR196658 DXV196658 DNZ196658 DED196658 CUH196658 CKL196658 CAP196658 BQT196658 BGX196658 AXB196658 ANF196658 ADJ196658 TN196658 JR196658 V196670 WWD131122 WMH131122 WCL131122 VSP131122 VIT131122 UYX131122 UPB131122 UFF131122 TVJ131122 TLN131122 TBR131122 SRV131122 SHZ131122 RYD131122 ROH131122 REL131122 QUP131122 QKT131122 QAX131122 PRB131122 PHF131122 OXJ131122 ONN131122 ODR131122 NTV131122 NJZ131122 NAD131122 MQH131122 MGL131122 LWP131122 LMT131122 LCX131122 KTB131122 KJF131122 JZJ131122 JPN131122 JFR131122 IVV131122 ILZ131122 ICD131122 HSH131122 HIL131122 GYP131122 GOT131122 GEX131122 FVB131122 FLF131122 FBJ131122 ERN131122 EHR131122 DXV131122 DNZ131122 DED131122 CUH131122 CKL131122 CAP131122 BQT131122 BGX131122 AXB131122 ANF131122 ADJ131122 TN131122 JR131122 V131134 WWD65586 WMH65586 WCL65586 VSP65586 VIT65586 UYX65586 UPB65586 UFF65586 TVJ65586 TLN65586 TBR65586 SRV65586 SHZ65586 RYD65586 ROH65586 REL65586 QUP65586 QKT65586 QAX65586 PRB65586 PHF65586 OXJ65586 ONN65586 ODR65586 NTV65586 NJZ65586 NAD65586 MQH65586 MGL65586 LWP65586 LMT65586 LCX65586 KTB65586 KJF65586 JZJ65586 JPN65586 JFR65586 IVV65586 ILZ65586 ICD65586 HSH65586 HIL65586 GYP65586 GOT65586 GEX65586 FVB65586 FLF65586 FBJ65586 ERN65586 EHR65586 DXV65586 DNZ65586 DED65586 CUH65586 CKL65586 CAP65586 BQT65586 BGX65586 AXB65586 ANF65586 ADJ65586 TN65586 JR65586 V65598 WWP6 WMT6 WCX6 VTB6 VJF6 UZJ6 UPN6 UFR6 TVV6 TLZ6 TCD6 SSH6 SIL6 RYP6 ROT6 REX6 QVB6 QLF6 QBJ6 PRN6 PHR6 OXV6 ONZ6 OED6 NUH6 NKL6 NAP6 MQT6 MGX6 LXB6 LNF6 LDJ6 KTN6 KJR6 JZV6 JPZ6 JGD6 IWH6 IML6 ICP6 HST6 HIX6 GZB6 GPF6 GFJ6 FVN6 FLR6 FBV6 ERZ6 EID6 DYH6 DOL6 DEP6 CUT6 CKX6 CBB6 BRF6 BHJ6 AXN6 ANR6 ADV6 TZ6 KD6 V6 WWB983090 WMF983090 WCJ983090 VSN983090 VIR983090 UYV983090 UOZ983090 UFD983090 TVH983090 TLL983090 TBP983090 SRT983090 SHX983090 RYB983090 ROF983090 REJ983090 QUN983090 QKR983090 QAV983090 PQZ983090 PHD983090 OXH983090 ONL983090 ODP983090 NTT983090 NJX983090 NAB983090 MQF983090 MGJ983090 LWN983090 LMR983090 LCV983090 KSZ983090 KJD983090 JZH983090 JPL983090 JFP983090 IVT983090 ILX983090 ICB983090 HSF983090 HIJ983090 GYN983090 GOR983090 GEV983090 FUZ983090 FLD983090 FBH983090 ERL983090 EHP983090 DXT983090 DNX983090 DEB983090 CUF983090 CKJ983090 CAN983090 BQR983090 BGV983090 AWZ983090 AND983090 ADH983090 TL983090 JP983090 T983102 WWB917554 WMF917554 WCJ917554 VSN917554 VIR917554 UYV917554 UOZ917554 UFD917554 TVH917554 TLL917554 TBP917554 SRT917554 SHX917554 RYB917554 ROF917554 REJ917554 QUN917554 QKR917554 QAV917554 PQZ917554 PHD917554 OXH917554 ONL917554 ODP917554 NTT917554 NJX917554 NAB917554 MQF917554 MGJ917554 LWN917554 LMR917554 LCV917554 KSZ917554 KJD917554 JZH917554 JPL917554 JFP917554 IVT917554 ILX917554 ICB917554 HSF917554 HIJ917554 GYN917554 GOR917554 GEV917554 FUZ917554 FLD917554 FBH917554 ERL917554 EHP917554 DXT917554 DNX917554 DEB917554 CUF917554 CKJ917554 CAN917554 BQR917554 BGV917554 AWZ917554 AND917554 ADH917554 TL917554 JP917554 T917566 WWB852018 WMF852018 WCJ852018 VSN852018 VIR852018 UYV852018 UOZ852018 UFD852018 TVH852018 TLL852018 TBP852018 SRT852018 SHX852018 RYB852018 ROF852018 REJ852018 QUN852018 QKR852018 QAV852018 PQZ852018 PHD852018 OXH852018 ONL852018 ODP852018 NTT852018 NJX852018 NAB852018 MQF852018 MGJ852018 LWN852018 LMR852018 LCV852018 KSZ852018 KJD852018 JZH852018 JPL852018 JFP852018 IVT852018 ILX852018 ICB852018 HSF852018 HIJ852018 GYN852018 GOR852018 GEV852018 FUZ852018 FLD852018 FBH852018 ERL852018 EHP852018 DXT852018 DNX852018 DEB852018 CUF852018 CKJ852018 CAN852018 BQR852018 BGV852018 AWZ852018 AND852018 ADH852018 TL852018 JP852018 T852030 WWB786482 WMF786482 WCJ786482 VSN786482 VIR786482 UYV786482 UOZ786482 UFD786482 TVH786482 TLL786482 TBP786482 SRT786482 SHX786482 RYB786482 ROF786482 REJ786482 QUN786482 QKR786482 QAV786482 PQZ786482 PHD786482 OXH786482 ONL786482 ODP786482 NTT786482 NJX786482 NAB786482 MQF786482 MGJ786482 LWN786482 LMR786482 LCV786482 KSZ786482 KJD786482 JZH786482 JPL786482 JFP786482 IVT786482 ILX786482 ICB786482 HSF786482 HIJ786482 GYN786482 GOR786482 GEV786482 FUZ786482 FLD786482 FBH786482 ERL786482 EHP786482 DXT786482 DNX786482 DEB786482 CUF786482 CKJ786482 CAN786482 BQR786482 BGV786482 AWZ786482 AND786482 ADH786482 TL786482 JP786482 T786494 WWB720946 WMF720946 WCJ720946 VSN720946 VIR720946 UYV720946 UOZ720946 UFD720946 TVH720946 TLL720946 TBP720946 SRT720946 SHX720946 RYB720946 ROF720946 REJ720946 QUN720946 QKR720946 QAV720946 PQZ720946 PHD720946 OXH720946 ONL720946 ODP720946 NTT720946 NJX720946 NAB720946 MQF720946 MGJ720946 LWN720946 LMR720946 LCV720946 KSZ720946 KJD720946 JZH720946 JPL720946 JFP720946 IVT720946 ILX720946 ICB720946 HSF720946 HIJ720946 GYN720946 GOR720946 GEV720946 FUZ720946 FLD720946 FBH720946 ERL720946 EHP720946 DXT720946 DNX720946 DEB720946 CUF720946 CKJ720946 CAN720946 BQR720946 BGV720946 AWZ720946 AND720946 ADH720946 TL720946 JP720946 T720958 WWB655410 WMF655410 WCJ655410 VSN655410 VIR655410 UYV655410 UOZ655410 UFD655410 TVH655410 TLL655410 TBP655410 SRT655410 SHX655410 RYB655410 ROF655410 REJ655410 QUN655410 QKR655410 QAV655410 PQZ655410 PHD655410 OXH655410 ONL655410 ODP655410 NTT655410 NJX655410 NAB655410 MQF655410 MGJ655410 LWN655410 LMR655410 LCV655410 KSZ655410 KJD655410 JZH655410 JPL655410 JFP655410 IVT655410 ILX655410 ICB655410 HSF655410 HIJ655410 GYN655410 GOR655410 GEV655410 FUZ655410 FLD655410 FBH655410 ERL655410 EHP655410 DXT655410 DNX655410 DEB655410 CUF655410 CKJ655410 CAN655410 BQR655410 BGV655410 AWZ655410 AND655410 ADH655410 TL655410 JP655410 T655422 WWB589874 WMF589874 WCJ589874 VSN589874 VIR589874 UYV589874 UOZ589874 UFD589874 TVH589874 TLL589874 TBP589874 SRT589874 SHX589874 RYB589874 ROF589874 REJ589874 QUN589874 QKR589874 QAV589874 PQZ589874 PHD589874 OXH589874 ONL589874 ODP589874 NTT589874 NJX589874 NAB589874 MQF589874 MGJ589874 LWN589874 LMR589874 LCV589874 KSZ589874 KJD589874 JZH589874 JPL589874 JFP589874 IVT589874 ILX589874 ICB589874 HSF589874 HIJ589874 GYN589874 GOR589874 GEV589874 FUZ589874 FLD589874 FBH589874 ERL589874 EHP589874 DXT589874 DNX589874 DEB589874 CUF589874 CKJ589874 CAN589874 BQR589874 BGV589874 AWZ589874 AND589874 ADH589874 TL589874 JP589874 T589886 WWB524338 WMF524338 WCJ524338 VSN524338 VIR524338 UYV524338 UOZ524338 UFD524338 TVH524338 TLL524338 TBP524338 SRT524338 SHX524338 RYB524338 ROF524338 REJ524338 QUN524338 QKR524338 QAV524338 PQZ524338 PHD524338 OXH524338 ONL524338 ODP524338 NTT524338 NJX524338 NAB524338 MQF524338 MGJ524338 LWN524338 LMR524338 LCV524338 KSZ524338 KJD524338 JZH524338 JPL524338 JFP524338 IVT524338 ILX524338 ICB524338 HSF524338 HIJ524338 GYN524338 GOR524338 GEV524338 FUZ524338 FLD524338 FBH524338 ERL524338 EHP524338 DXT524338 DNX524338 DEB524338 CUF524338 CKJ524338 CAN524338 BQR524338 BGV524338 AWZ524338 AND524338 ADH524338 TL524338 JP524338 T524350 WWB458802 WMF458802 WCJ458802 VSN458802 VIR458802 UYV458802 UOZ458802 UFD458802 TVH458802 TLL458802 TBP458802 SRT458802 SHX458802 RYB458802 ROF458802 REJ458802 QUN458802 QKR458802 QAV458802 PQZ458802 PHD458802 OXH458802 ONL458802 ODP458802 NTT458802 NJX458802 NAB458802 MQF458802 MGJ458802 LWN458802 LMR458802 LCV458802 KSZ458802 KJD458802 JZH458802 JPL458802 JFP458802 IVT458802 ILX458802 ICB458802 HSF458802 HIJ458802 GYN458802 GOR458802 GEV458802 FUZ458802 FLD458802 FBH458802 ERL458802 EHP458802 DXT458802 DNX458802 DEB458802 CUF458802 CKJ458802 CAN458802 BQR458802 BGV458802 AWZ458802 AND458802 ADH458802 TL458802 JP458802 T458814 WWB393266 WMF393266 WCJ393266 VSN393266 VIR393266 UYV393266 UOZ393266 UFD393266 TVH393266 TLL393266 TBP393266 SRT393266 SHX393266 RYB393266 ROF393266 REJ393266 QUN393266 QKR393266 QAV393266 PQZ393266 PHD393266 OXH393266 ONL393266 ODP393266 NTT393266 NJX393266 NAB393266 MQF393266 MGJ393266 LWN393266 LMR393266 LCV393266 KSZ393266 KJD393266 JZH393266 JPL393266 JFP393266 IVT393266 ILX393266 ICB393266 HSF393266 HIJ393266 GYN393266 GOR393266 GEV393266 FUZ393266 FLD393266 FBH393266 ERL393266 EHP393266 DXT393266 DNX393266 DEB393266 CUF393266 CKJ393266 CAN393266 BQR393266 BGV393266 AWZ393266 AND393266 ADH393266 TL393266 JP393266 T393278 WWB327730 WMF327730 WCJ327730 VSN327730 VIR327730 UYV327730 UOZ327730 UFD327730 TVH327730 TLL327730 TBP327730 SRT327730 SHX327730 RYB327730 ROF327730 REJ327730 QUN327730 QKR327730 QAV327730 PQZ327730 PHD327730 OXH327730 ONL327730 ODP327730 NTT327730 NJX327730 NAB327730 MQF327730 MGJ327730 LWN327730 LMR327730 LCV327730 KSZ327730 KJD327730 JZH327730 JPL327730 JFP327730 IVT327730 ILX327730 ICB327730 HSF327730 HIJ327730 GYN327730 GOR327730 GEV327730 FUZ327730 FLD327730 FBH327730 ERL327730 EHP327730 DXT327730 DNX327730 DEB327730 CUF327730 CKJ327730 CAN327730 BQR327730 BGV327730 AWZ327730 AND327730 ADH327730 TL327730 JP327730 T327742 WWB262194 WMF262194 WCJ262194 VSN262194 VIR262194 UYV262194 UOZ262194 UFD262194 TVH262194 TLL262194 TBP262194 SRT262194 SHX262194 RYB262194 ROF262194 REJ262194 QUN262194 QKR262194 QAV262194 PQZ262194 PHD262194 OXH262194 ONL262194 ODP262194 NTT262194 NJX262194 NAB262194 MQF262194 MGJ262194 LWN262194 LMR262194 LCV262194 KSZ262194 KJD262194 JZH262194 JPL262194 JFP262194 IVT262194 ILX262194 ICB262194 HSF262194 HIJ262194 GYN262194 GOR262194 GEV262194 FUZ262194 FLD262194 FBH262194 ERL262194 EHP262194 DXT262194 DNX262194 DEB262194 CUF262194 CKJ262194 CAN262194 BQR262194 BGV262194 AWZ262194 AND262194 ADH262194 TL262194 JP262194 T262206 WWB196658 WMF196658 WCJ196658 VSN196658 VIR196658 UYV196658 UOZ196658 UFD196658 TVH196658 TLL196658 TBP196658 SRT196658 SHX196658 RYB196658 ROF196658 REJ196658 QUN196658 QKR196658 QAV196658 PQZ196658 PHD196658 OXH196658 ONL196658 ODP196658 NTT196658 NJX196658 NAB196658 MQF196658 MGJ196658 LWN196658 LMR196658 LCV196658 KSZ196658 KJD196658 JZH196658 JPL196658 JFP196658 IVT196658 ILX196658 ICB196658 HSF196658 HIJ196658 GYN196658 GOR196658 GEV196658 FUZ196658 FLD196658 FBH196658 ERL196658 EHP196658 DXT196658 DNX196658 DEB196658 CUF196658 CKJ196658 CAN196658 BQR196658 BGV196658 AWZ196658 AND196658 ADH196658 TL196658 JP196658 T196670 WWB131122 WMF131122 WCJ131122 VSN131122 VIR131122 UYV131122 UOZ131122 UFD131122 TVH131122 TLL131122 TBP131122 SRT131122 SHX131122 RYB131122 ROF131122 REJ131122 QUN131122 QKR131122 QAV131122 PQZ131122 PHD131122 OXH131122 ONL131122 ODP131122 NTT131122 NJX131122 NAB131122 MQF131122 MGJ131122 LWN131122 LMR131122 LCV131122 KSZ131122 KJD131122 JZH131122 JPL131122 JFP131122 IVT131122 ILX131122 ICB131122 HSF131122 HIJ131122 GYN131122 GOR131122 GEV131122 FUZ131122 FLD131122 FBH131122 ERL131122 EHP131122 DXT131122 DNX131122 DEB131122 CUF131122 CKJ131122 CAN131122 BQR131122 BGV131122 AWZ131122 AND131122 ADH131122 TL131122 JP131122 T131134 WWB65586 WMF65586 WCJ65586 VSN65586 VIR65586 UYV65586 UOZ65586 UFD65586 TVH65586 TLL65586 TBP65586 SRT65586 SHX65586 RYB65586 ROF65586 REJ65586 QUN65586 QKR65586 QAV65586 PQZ65586 PHD65586 OXH65586 ONL65586 ODP65586 NTT65586 NJX65586 NAB65586 MQF65586 MGJ65586 LWN65586 LMR65586 LCV65586 KSZ65586 KJD65586 JZH65586 JPL65586 JFP65586 IVT65586 ILX65586 ICB65586 HSF65586 HIJ65586 GYN65586 GOR65586 GEV65586 FUZ65586 FLD65586 FBH65586 ERL65586 EHP65586 DXT65586 DNX65586 DEB65586 CUF65586 CKJ65586 CAN65586 BQR65586 BGV65586 AWZ65586 AND65586 ADH65586 TL65586 JP65586 T65598 WWN6 WMR6 WCV6 VSZ6 VJD6 UZH6 UPL6 UFP6 TVT6 TLX6 TCB6 SSF6 SIJ6 RYN6 ROR6 REV6 QUZ6 QLD6 QBH6 PRL6 PHP6 OXT6 ONX6 OEB6 NUF6 NKJ6 NAN6 MQR6 MGV6 LWZ6 LND6 LDH6 KTL6 KJP6 JZT6 JPX6 JGB6 IWF6 IMJ6 ICN6 HSR6 HIV6 GYZ6 GPD6 GFH6 FVL6 FLP6 FBT6 ERX6 EIB6 DYF6 DOJ6 DEN6 CUR6 CKV6 CAZ6 BRD6 BHH6 AXL6 ANP6 ADT6 TX6 KB6 T6 WVZ983090 WMD983090 WCH983090 VSL983090 VIP983090 UYT983090 UOX983090 UFB983090 TVF983090 TLJ983090 TBN983090 SRR983090 SHV983090 RXZ983090 ROD983090 REH983090 QUL983090 QKP983090 QAT983090 PQX983090 PHB983090 OXF983090 ONJ983090 ODN983090 NTR983090 NJV983090 MZZ983090 MQD983090 MGH983090 LWL983090 LMP983090 LCT983090 KSX983090 KJB983090 JZF983090 JPJ983090 JFN983090 IVR983090 ILV983090 IBZ983090 HSD983090 HIH983090 GYL983090 GOP983090 GET983090 FUX983090 FLB983090 FBF983090 ERJ983090 EHN983090 DXR983090 DNV983090 DDZ983090 CUD983090 CKH983090 CAL983090 BQP983090 BGT983090 AWX983090 ANB983090 ADF983090 TJ983090 JN983090 R983102 WVZ917554 WMD917554 WCH917554 VSL917554 VIP917554 UYT917554 UOX917554 UFB917554 TVF917554 TLJ917554 TBN917554 SRR917554 SHV917554 RXZ917554 ROD917554 REH917554 QUL917554 QKP917554 QAT917554 PQX917554 PHB917554 OXF917554 ONJ917554 ODN917554 NTR917554 NJV917554 MZZ917554 MQD917554 MGH917554 LWL917554 LMP917554 LCT917554 KSX917554 KJB917554 JZF917554 JPJ917554 JFN917554 IVR917554 ILV917554 IBZ917554 HSD917554 HIH917554 GYL917554 GOP917554 GET917554 FUX917554 FLB917554 FBF917554 ERJ917554 EHN917554 DXR917554 DNV917554 DDZ917554 CUD917554 CKH917554 CAL917554 BQP917554 BGT917554 AWX917554 ANB917554 ADF917554 TJ917554 JN917554 R917566 WVZ852018 WMD852018 WCH852018 VSL852018 VIP852018 UYT852018 UOX852018 UFB852018 TVF852018 TLJ852018 TBN852018 SRR852018 SHV852018 RXZ852018 ROD852018 REH852018 QUL852018 QKP852018 QAT852018 PQX852018 PHB852018 OXF852018 ONJ852018 ODN852018 NTR852018 NJV852018 MZZ852018 MQD852018 MGH852018 LWL852018 LMP852018 LCT852018 KSX852018 KJB852018 JZF852018 JPJ852018 JFN852018 IVR852018 ILV852018 IBZ852018 HSD852018 HIH852018 GYL852018 GOP852018 GET852018 FUX852018 FLB852018 FBF852018 ERJ852018 EHN852018 DXR852018 DNV852018 DDZ852018 CUD852018 CKH852018 CAL852018 BQP852018 BGT852018 AWX852018 ANB852018 ADF852018 TJ852018 JN852018 R852030 WVZ786482 WMD786482 WCH786482 VSL786482 VIP786482 UYT786482 UOX786482 UFB786482 TVF786482 TLJ786482 TBN786482 SRR786482 SHV786482 RXZ786482 ROD786482 REH786482 QUL786482 QKP786482 QAT786482 PQX786482 PHB786482 OXF786482 ONJ786482 ODN786482 NTR786482 NJV786482 MZZ786482 MQD786482 MGH786482 LWL786482 LMP786482 LCT786482 KSX786482 KJB786482 JZF786482 JPJ786482 JFN786482 IVR786482 ILV786482 IBZ786482 HSD786482 HIH786482 GYL786482 GOP786482 GET786482 FUX786482 FLB786482 FBF786482 ERJ786482 EHN786482 DXR786482 DNV786482 DDZ786482 CUD786482 CKH786482 CAL786482 BQP786482 BGT786482 AWX786482 ANB786482 ADF786482 TJ786482 JN786482 R786494 WVZ720946 WMD720946 WCH720946 VSL720946 VIP720946 UYT720946 UOX720946 UFB720946 TVF720946 TLJ720946 TBN720946 SRR720946 SHV720946 RXZ720946 ROD720946 REH720946 QUL720946 QKP720946 QAT720946 PQX720946 PHB720946 OXF720946 ONJ720946 ODN720946 NTR720946 NJV720946 MZZ720946 MQD720946 MGH720946 LWL720946 LMP720946 LCT720946 KSX720946 KJB720946 JZF720946 JPJ720946 JFN720946 IVR720946 ILV720946 IBZ720946 HSD720946 HIH720946 GYL720946 GOP720946 GET720946 FUX720946 FLB720946 FBF720946 ERJ720946 EHN720946 DXR720946 DNV720946 DDZ720946 CUD720946 CKH720946 CAL720946 BQP720946 BGT720946 AWX720946 ANB720946 ADF720946 TJ720946 JN720946 R720958 WVZ655410 WMD655410 WCH655410 VSL655410 VIP655410 UYT655410 UOX655410 UFB655410 TVF655410 TLJ655410 TBN655410 SRR655410 SHV655410 RXZ655410 ROD655410 REH655410 QUL655410 QKP655410 QAT655410 PQX655410 PHB655410 OXF655410 ONJ655410 ODN655410 NTR655410 NJV655410 MZZ655410 MQD655410 MGH655410 LWL655410 LMP655410 LCT655410 KSX655410 KJB655410 JZF655410 JPJ655410 JFN655410 IVR655410 ILV655410 IBZ655410 HSD655410 HIH655410 GYL655410 GOP655410 GET655410 FUX655410 FLB655410 FBF655410 ERJ655410 EHN655410 DXR655410 DNV655410 DDZ655410 CUD655410 CKH655410 CAL655410 BQP655410 BGT655410 AWX655410 ANB655410 ADF655410 TJ655410 JN655410 R655422 WVZ589874 WMD589874 WCH589874 VSL589874 VIP589874 UYT589874 UOX589874 UFB589874 TVF589874 TLJ589874 TBN589874 SRR589874 SHV589874 RXZ589874 ROD589874 REH589874 QUL589874 QKP589874 QAT589874 PQX589874 PHB589874 OXF589874 ONJ589874 ODN589874 NTR589874 NJV589874 MZZ589874 MQD589874 MGH589874 LWL589874 LMP589874 LCT589874 KSX589874 KJB589874 JZF589874 JPJ589874 JFN589874 IVR589874 ILV589874 IBZ589874 HSD589874 HIH589874 GYL589874 GOP589874 GET589874 FUX589874 FLB589874 FBF589874 ERJ589874 EHN589874 DXR589874 DNV589874 DDZ589874 CUD589874 CKH589874 CAL589874 BQP589874 BGT589874 AWX589874 ANB589874 ADF589874 TJ589874 JN589874 R589886 WVZ524338 WMD524338 WCH524338 VSL524338 VIP524338 UYT524338 UOX524338 UFB524338 TVF524338 TLJ524338 TBN524338 SRR524338 SHV524338 RXZ524338 ROD524338 REH524338 QUL524338 QKP524338 QAT524338 PQX524338 PHB524338 OXF524338 ONJ524338 ODN524338 NTR524338 NJV524338 MZZ524338 MQD524338 MGH524338 LWL524338 LMP524338 LCT524338 KSX524338 KJB524338 JZF524338 JPJ524338 JFN524338 IVR524338 ILV524338 IBZ524338 HSD524338 HIH524338 GYL524338 GOP524338 GET524338 FUX524338 FLB524338 FBF524338 ERJ524338 EHN524338 DXR524338 DNV524338 DDZ524338 CUD524338 CKH524338 CAL524338 BQP524338 BGT524338 AWX524338 ANB524338 ADF524338 TJ524338 JN524338 R524350 WVZ458802 WMD458802 WCH458802 VSL458802 VIP458802 UYT458802 UOX458802 UFB458802 TVF458802 TLJ458802 TBN458802 SRR458802 SHV458802 RXZ458802 ROD458802 REH458802 QUL458802 QKP458802 QAT458802 PQX458802 PHB458802 OXF458802 ONJ458802 ODN458802 NTR458802 NJV458802 MZZ458802 MQD458802 MGH458802 LWL458802 LMP458802 LCT458802 KSX458802 KJB458802 JZF458802 JPJ458802 JFN458802 IVR458802 ILV458802 IBZ458802 HSD458802 HIH458802 GYL458802 GOP458802 GET458802 FUX458802 FLB458802 FBF458802 ERJ458802 EHN458802 DXR458802 DNV458802 DDZ458802 CUD458802 CKH458802 CAL458802 BQP458802 BGT458802 AWX458802 ANB458802 ADF458802 TJ458802 JN458802 R458814 WVZ393266 WMD393266 WCH393266 VSL393266 VIP393266 UYT393266 UOX393266 UFB393266 TVF393266 TLJ393266 TBN393266 SRR393266 SHV393266 RXZ393266 ROD393266 REH393266 QUL393266 QKP393266 QAT393266 PQX393266 PHB393266 OXF393266 ONJ393266 ODN393266 NTR393266 NJV393266 MZZ393266 MQD393266 MGH393266 LWL393266 LMP393266 LCT393266 KSX393266 KJB393266 JZF393266 JPJ393266 JFN393266 IVR393266 ILV393266 IBZ393266 HSD393266 HIH393266 GYL393266 GOP393266 GET393266 FUX393266 FLB393266 FBF393266 ERJ393266 EHN393266 DXR393266 DNV393266 DDZ393266 CUD393266 CKH393266 CAL393266 BQP393266 BGT393266 AWX393266 ANB393266 ADF393266 TJ393266 JN393266 R393278 WVZ327730 WMD327730 WCH327730 VSL327730 VIP327730 UYT327730 UOX327730 UFB327730 TVF327730 TLJ327730 TBN327730 SRR327730 SHV327730 RXZ327730 ROD327730 REH327730 QUL327730 QKP327730 QAT327730 PQX327730 PHB327730 OXF327730 ONJ327730 ODN327730 NTR327730 NJV327730 MZZ327730 MQD327730 MGH327730 LWL327730 LMP327730 LCT327730 KSX327730 KJB327730 JZF327730 JPJ327730 JFN327730 IVR327730 ILV327730 IBZ327730 HSD327730 HIH327730 GYL327730 GOP327730 GET327730 FUX327730 FLB327730 FBF327730 ERJ327730 EHN327730 DXR327730 DNV327730 DDZ327730 CUD327730 CKH327730 CAL327730 BQP327730 BGT327730 AWX327730 ANB327730 ADF327730 TJ327730 JN327730 R327742 WVZ262194 WMD262194 WCH262194 VSL262194 VIP262194 UYT262194 UOX262194 UFB262194 TVF262194 TLJ262194 TBN262194 SRR262194 SHV262194 RXZ262194 ROD262194 REH262194 QUL262194 QKP262194 QAT262194 PQX262194 PHB262194 OXF262194 ONJ262194 ODN262194 NTR262194 NJV262194 MZZ262194 MQD262194 MGH262194 LWL262194 LMP262194 LCT262194 KSX262194 KJB262194 JZF262194 JPJ262194 JFN262194 IVR262194 ILV262194 IBZ262194 HSD262194 HIH262194 GYL262194 GOP262194 GET262194 FUX262194 FLB262194 FBF262194 ERJ262194 EHN262194 DXR262194 DNV262194 DDZ262194 CUD262194 CKH262194 CAL262194 BQP262194 BGT262194 AWX262194 ANB262194 ADF262194 TJ262194 JN262194 R262206 WVZ196658 WMD196658 WCH196658 VSL196658 VIP196658 UYT196658 UOX196658 UFB196658 TVF196658 TLJ196658 TBN196658 SRR196658 SHV196658 RXZ196658 ROD196658 REH196658 QUL196658 QKP196658 QAT196658 PQX196658 PHB196658 OXF196658 ONJ196658 ODN196658 NTR196658 NJV196658 MZZ196658 MQD196658 MGH196658 LWL196658 LMP196658 LCT196658 KSX196658 KJB196658 JZF196658 JPJ196658 JFN196658 IVR196658 ILV196658 IBZ196658 HSD196658 HIH196658 GYL196658 GOP196658 GET196658 FUX196658 FLB196658 FBF196658 ERJ196658 EHN196658 DXR196658 DNV196658 DDZ196658 CUD196658 CKH196658 CAL196658 BQP196658 BGT196658 AWX196658 ANB196658 ADF196658 TJ196658 JN196658 R196670 WVZ131122 WMD131122 WCH131122 VSL131122 VIP131122 UYT131122 UOX131122 UFB131122 TVF131122 TLJ131122 TBN131122 SRR131122 SHV131122 RXZ131122 ROD131122 REH131122 QUL131122 QKP131122 QAT131122 PQX131122 PHB131122 OXF131122 ONJ131122 ODN131122 NTR131122 NJV131122 MZZ131122 MQD131122 MGH131122 LWL131122 LMP131122 LCT131122 KSX131122 KJB131122 JZF131122 JPJ131122 JFN131122 IVR131122 ILV131122 IBZ131122 HSD131122 HIH131122 GYL131122 GOP131122 GET131122 FUX131122 FLB131122 FBF131122 ERJ131122 EHN131122 DXR131122 DNV131122 DDZ131122 CUD131122 CKH131122 CAL131122 BQP131122 BGT131122 AWX131122 ANB131122 ADF131122 TJ131122 JN131122 R131134 WVZ65586 WMD65586 WCH65586 VSL65586 VIP65586 UYT65586 UOX65586 UFB65586 TVF65586 TLJ65586 TBN65586 SRR65586 SHV65586 RXZ65586 ROD65586 REH65586 QUL65586 QKP65586 QAT65586 PQX65586 PHB65586 OXF65586 ONJ65586 ODN65586 NTR65586 NJV65586 MZZ65586 MQD65586 MGH65586 LWL65586 LMP65586 LCT65586 KSX65586 KJB65586 JZF65586 JPJ65586 JFN65586 IVR65586 ILV65586 IBZ65586 HSD65586 HIH65586 GYL65586 GOP65586 GET65586 FUX65586 FLB65586 FBF65586 ERJ65586 EHN65586 DXR65586 DNV65586 DDZ65586 CUD65586 CKH65586 CAL65586 BQP65586 BGT65586 AWX65586 ANB65586 ADF65586 TJ65586 JN65586 R65598 WWL6 WMP6 WCT6 VSX6 VJB6 UZF6 UPJ6 UFN6 TVR6 TLV6 TBZ6 SSD6 SIH6 RYL6 ROP6 RET6 QUX6 QLB6 QBF6 PRJ6 PHN6 OXR6 ONV6 ODZ6 NUD6 NKH6 NAL6 MQP6 MGT6 LWX6 LNB6 LDF6 KTJ6 KJN6 JZR6 JPV6 JFZ6 IWD6 IMH6 ICL6 HSP6 HIT6 GYX6 GPB6 GFF6 FVJ6 FLN6 FBR6 ERV6 EHZ6 DYD6 DOH6 DEL6 CUP6 CKT6 CAX6 BRB6 BHF6 AXJ6 ANN6 ADR6 TV6 JZ6 R6 WVX983090 WMB983090 WCF983090 VSJ983090 VIN983090 UYR983090 UOV983090 UEZ983090 TVD983090 TLH983090 TBL983090 SRP983090 SHT983090 RXX983090 ROB983090 REF983090 QUJ983090 QKN983090 QAR983090 PQV983090 PGZ983090 OXD983090 ONH983090 ODL983090 NTP983090 NJT983090 MZX983090 MQB983090 MGF983090 LWJ983090 LMN983090 LCR983090 KSV983090 KIZ983090 JZD983090 JPH983090 JFL983090 IVP983090 ILT983090 IBX983090 HSB983090 HIF983090 GYJ983090 GON983090 GER983090 FUV983090 FKZ983090 FBD983090 ERH983090 EHL983090 DXP983090 DNT983090 DDX983090 CUB983090 CKF983090 CAJ983090 BQN983090 BGR983090 AWV983090 AMZ983090 ADD983090 TH983090 JL983090 P983102 WVX917554 WMB917554 WCF917554 VSJ917554 VIN917554 UYR917554 UOV917554 UEZ917554 TVD917554 TLH917554 TBL917554 SRP917554 SHT917554 RXX917554 ROB917554 REF917554 QUJ917554 QKN917554 QAR917554 PQV917554 PGZ917554 OXD917554 ONH917554 ODL917554 NTP917554 NJT917554 MZX917554 MQB917554 MGF917554 LWJ917554 LMN917554 LCR917554 KSV917554 KIZ917554 JZD917554 JPH917554 JFL917554 IVP917554 ILT917554 IBX917554 HSB917554 HIF917554 GYJ917554 GON917554 GER917554 FUV917554 FKZ917554 FBD917554 ERH917554 EHL917554 DXP917554 DNT917554 DDX917554 CUB917554 CKF917554 CAJ917554 BQN917554 BGR917554 AWV917554 AMZ917554 ADD917554 TH917554 JL917554 P917566 WVX852018 WMB852018 WCF852018 VSJ852018 VIN852018 UYR852018 UOV852018 UEZ852018 TVD852018 TLH852018 TBL852018 SRP852018 SHT852018 RXX852018 ROB852018 REF852018 QUJ852018 QKN852018 QAR852018 PQV852018 PGZ852018 OXD852018 ONH852018 ODL852018 NTP852018 NJT852018 MZX852018 MQB852018 MGF852018 LWJ852018 LMN852018 LCR852018 KSV852018 KIZ852018 JZD852018 JPH852018 JFL852018 IVP852018 ILT852018 IBX852018 HSB852018 HIF852018 GYJ852018 GON852018 GER852018 FUV852018 FKZ852018 FBD852018 ERH852018 EHL852018 DXP852018 DNT852018 DDX852018 CUB852018 CKF852018 CAJ852018 BQN852018 BGR852018 AWV852018 AMZ852018 ADD852018 TH852018 JL852018 P852030 WVX786482 WMB786482 WCF786482 VSJ786482 VIN786482 UYR786482 UOV786482 UEZ786482 TVD786482 TLH786482 TBL786482 SRP786482 SHT786482 RXX786482 ROB786482 REF786482 QUJ786482 QKN786482 QAR786482 PQV786482 PGZ786482 OXD786482 ONH786482 ODL786482 NTP786482 NJT786482 MZX786482 MQB786482 MGF786482 LWJ786482 LMN786482 LCR786482 KSV786482 KIZ786482 JZD786482 JPH786482 JFL786482 IVP786482 ILT786482 IBX786482 HSB786482 HIF786482 GYJ786482 GON786482 GER786482 FUV786482 FKZ786482 FBD786482 ERH786482 EHL786482 DXP786482 DNT786482 DDX786482 CUB786482 CKF786482 CAJ786482 BQN786482 BGR786482 AWV786482 AMZ786482 ADD786482 TH786482 JL786482 P786494 WVX720946 WMB720946 WCF720946 VSJ720946 VIN720946 UYR720946 UOV720946 UEZ720946 TVD720946 TLH720946 TBL720946 SRP720946 SHT720946 RXX720946 ROB720946 REF720946 QUJ720946 QKN720946 QAR720946 PQV720946 PGZ720946 OXD720946 ONH720946 ODL720946 NTP720946 NJT720946 MZX720946 MQB720946 MGF720946 LWJ720946 LMN720946 LCR720946 KSV720946 KIZ720946 JZD720946 JPH720946 JFL720946 IVP720946 ILT720946 IBX720946 HSB720946 HIF720946 GYJ720946 GON720946 GER720946 FUV720946 FKZ720946 FBD720946 ERH720946 EHL720946 DXP720946 DNT720946 DDX720946 CUB720946 CKF720946 CAJ720946 BQN720946 BGR720946 AWV720946 AMZ720946 ADD720946 TH720946 JL720946 P720958 WVX655410 WMB655410 WCF655410 VSJ655410 VIN655410 UYR655410 UOV655410 UEZ655410 TVD655410 TLH655410 TBL655410 SRP655410 SHT655410 RXX655410 ROB655410 REF655410 QUJ655410 QKN655410 QAR655410 PQV655410 PGZ655410 OXD655410 ONH655410 ODL655410 NTP655410 NJT655410 MZX655410 MQB655410 MGF655410 LWJ655410 LMN655410 LCR655410 KSV655410 KIZ655410 JZD655410 JPH655410 JFL655410 IVP655410 ILT655410 IBX655410 HSB655410 HIF655410 GYJ655410 GON655410 GER655410 FUV655410 FKZ655410 FBD655410 ERH655410 EHL655410 DXP655410 DNT655410 DDX655410 CUB655410 CKF655410 CAJ655410 BQN655410 BGR655410 AWV655410 AMZ655410 ADD655410 TH655410 JL655410 P655422 WVX589874 WMB589874 WCF589874 VSJ589874 VIN589874 UYR589874 UOV589874 UEZ589874 TVD589874 TLH589874 TBL589874 SRP589874 SHT589874 RXX589874 ROB589874 REF589874 QUJ589874 QKN589874 QAR589874 PQV589874 PGZ589874 OXD589874 ONH589874 ODL589874 NTP589874 NJT589874 MZX589874 MQB589874 MGF589874 LWJ589874 LMN589874 LCR589874 KSV589874 KIZ589874 JZD589874 JPH589874 JFL589874 IVP589874 ILT589874 IBX589874 HSB589874 HIF589874 GYJ589874 GON589874 GER589874 FUV589874 FKZ589874 FBD589874 ERH589874 EHL589874 DXP589874 DNT589874 DDX589874 CUB589874 CKF589874 CAJ589874 BQN589874 BGR589874 AWV589874 AMZ589874 ADD589874 TH589874 JL589874 P589886 WVX524338 WMB524338 WCF524338 VSJ524338 VIN524338 UYR524338 UOV524338 UEZ524338 TVD524338 TLH524338 TBL524338 SRP524338 SHT524338 RXX524338 ROB524338 REF524338 QUJ524338 QKN524338 QAR524338 PQV524338 PGZ524338 OXD524338 ONH524338 ODL524338 NTP524338 NJT524338 MZX524338 MQB524338 MGF524338 LWJ524338 LMN524338 LCR524338 KSV524338 KIZ524338 JZD524338 JPH524338 JFL524338 IVP524338 ILT524338 IBX524338 HSB524338 HIF524338 GYJ524338 GON524338 GER524338 FUV524338 FKZ524338 FBD524338 ERH524338 EHL524338 DXP524338 DNT524338 DDX524338 CUB524338 CKF524338 CAJ524338 BQN524338 BGR524338 AWV524338 AMZ524338 ADD524338 TH524338 JL524338 P524350 WVX458802 WMB458802 WCF458802 VSJ458802 VIN458802 UYR458802 UOV458802 UEZ458802 TVD458802 TLH458802 TBL458802 SRP458802 SHT458802 RXX458802 ROB458802 REF458802 QUJ458802 QKN458802 QAR458802 PQV458802 PGZ458802 OXD458802 ONH458802 ODL458802 NTP458802 NJT458802 MZX458802 MQB458802 MGF458802 LWJ458802 LMN458802 LCR458802 KSV458802 KIZ458802 JZD458802 JPH458802 JFL458802 IVP458802 ILT458802 IBX458802 HSB458802 HIF458802 GYJ458802 GON458802 GER458802 FUV458802 FKZ458802 FBD458802 ERH458802 EHL458802 DXP458802 DNT458802 DDX458802 CUB458802 CKF458802 CAJ458802 BQN458802 BGR458802 AWV458802 AMZ458802 ADD458802 TH458802 JL458802 P458814 WVX393266 WMB393266 WCF393266 VSJ393266 VIN393266 UYR393266 UOV393266 UEZ393266 TVD393266 TLH393266 TBL393266 SRP393266 SHT393266 RXX393266 ROB393266 REF393266 QUJ393266 QKN393266 QAR393266 PQV393266 PGZ393266 OXD393266 ONH393266 ODL393266 NTP393266 NJT393266 MZX393266 MQB393266 MGF393266 LWJ393266 LMN393266 LCR393266 KSV393266 KIZ393266 JZD393266 JPH393266 JFL393266 IVP393266 ILT393266 IBX393266 HSB393266 HIF393266 GYJ393266 GON393266 GER393266 FUV393266 FKZ393266 FBD393266 ERH393266 EHL393266 DXP393266 DNT393266 DDX393266 CUB393266 CKF393266 CAJ393266 BQN393266 BGR393266 AWV393266 AMZ393266 ADD393266 TH393266 JL393266 P393278 WVX327730 WMB327730 WCF327730 VSJ327730 VIN327730 UYR327730 UOV327730 UEZ327730 TVD327730 TLH327730 TBL327730 SRP327730 SHT327730 RXX327730 ROB327730 REF327730 QUJ327730 QKN327730 QAR327730 PQV327730 PGZ327730 OXD327730 ONH327730 ODL327730 NTP327730 NJT327730 MZX327730 MQB327730 MGF327730 LWJ327730 LMN327730 LCR327730 KSV327730 KIZ327730 JZD327730 JPH327730 JFL327730 IVP327730 ILT327730 IBX327730 HSB327730 HIF327730 GYJ327730 GON327730 GER327730 FUV327730 FKZ327730 FBD327730 ERH327730 EHL327730 DXP327730 DNT327730 DDX327730 CUB327730 CKF327730 CAJ327730 BQN327730 BGR327730 AWV327730 AMZ327730 ADD327730 TH327730 JL327730 P327742 WVX262194 WMB262194 WCF262194 VSJ262194 VIN262194 UYR262194 UOV262194 UEZ262194 TVD262194 TLH262194 TBL262194 SRP262194 SHT262194 RXX262194 ROB262194 REF262194 QUJ262194 QKN262194 QAR262194 PQV262194 PGZ262194 OXD262194 ONH262194 ODL262194 NTP262194 NJT262194 MZX262194 MQB262194 MGF262194 LWJ262194 LMN262194 LCR262194 KSV262194 KIZ262194 JZD262194 JPH262194 JFL262194 IVP262194 ILT262194 IBX262194 HSB262194 HIF262194 GYJ262194 GON262194 GER262194 FUV262194 FKZ262194 FBD262194 ERH262194 EHL262194 DXP262194 DNT262194 DDX262194 CUB262194 CKF262194 CAJ262194 BQN262194 BGR262194 AWV262194 AMZ262194 ADD262194 TH262194 JL262194 P262206 WVX196658 WMB196658 WCF196658 VSJ196658 VIN196658 UYR196658 UOV196658 UEZ196658 TVD196658 TLH196658 TBL196658 SRP196658 SHT196658 RXX196658 ROB196658 REF196658 QUJ196658 QKN196658 QAR196658 PQV196658 PGZ196658 OXD196658 ONH196658 ODL196658 NTP196658 NJT196658 MZX196658 MQB196658 MGF196658 LWJ196658 LMN196658 LCR196658 KSV196658 KIZ196658 JZD196658 JPH196658 JFL196658 IVP196658 ILT196658 IBX196658 HSB196658 HIF196658 GYJ196658 GON196658 GER196658 FUV196658 FKZ196658 FBD196658 ERH196658 EHL196658 DXP196658 DNT196658 DDX196658 CUB196658 CKF196658 CAJ196658 BQN196658 BGR196658 AWV196658 AMZ196658 ADD196658 TH196658 JL196658 P196670 WVX131122 WMB131122 WCF131122 VSJ131122 VIN131122 UYR131122 UOV131122 UEZ131122 TVD131122 TLH131122 TBL131122 SRP131122 SHT131122 RXX131122 ROB131122 REF131122 QUJ131122 QKN131122 QAR131122 PQV131122 PGZ131122 OXD131122 ONH131122 ODL131122 NTP131122 NJT131122 MZX131122 MQB131122 MGF131122 LWJ131122 LMN131122 LCR131122 KSV131122 KIZ131122 JZD131122 JPH131122 JFL131122 IVP131122 ILT131122 IBX131122 HSB131122 HIF131122 GYJ131122 GON131122 GER131122 FUV131122 FKZ131122 FBD131122 ERH131122 EHL131122 DXP131122 DNT131122 DDX131122 CUB131122 CKF131122 CAJ131122 BQN131122 BGR131122 AWV131122 AMZ131122 ADD131122 TH131122 JL131122 P131134 WVX65586 WMB65586 WCF65586 VSJ65586 VIN65586 UYR65586 UOV65586 UEZ65586 TVD65586 TLH65586 TBL65586 SRP65586 SHT65586 RXX65586 ROB65586 REF65586 QUJ65586 QKN65586 QAR65586 PQV65586 PGZ65586 OXD65586 ONH65586 ODL65586 NTP65586 NJT65586 MZX65586 MQB65586 MGF65586 LWJ65586 LMN65586 LCR65586 KSV65586 KIZ65586 JZD65586 JPH65586 JFL65586 IVP65586 ILT65586 IBX65586 HSB65586 HIF65586 GYJ65586 GON65586 GER65586 FUV65586 FKZ65586 FBD65586 ERH65586 EHL65586 DXP65586 DNT65586 DDX65586 CUB65586 CKF65586 CAJ65586 BQN65586 BGR65586 AWV65586 AMZ65586 ADD65586 TH65586 JL65586 P65598 WWJ6 WMN6 WCR6 VSV6 VIZ6 UZD6 UPH6 UFL6 TVP6 TLT6 TBX6 SSB6 SIF6 RYJ6 RON6 RER6 QUV6 QKZ6 QBD6 PRH6 PHL6 OXP6 ONT6 ODX6 NUB6 NKF6 NAJ6 MQN6 MGR6 LWV6 LMZ6 LDD6 KTH6 KJL6 JZP6 JPT6 JFX6 IWB6 IMF6 ICJ6 HSN6 HIR6 GYV6 GOZ6 GFD6 FVH6 FLL6 FBP6 ERT6 EHX6 DYB6 DOF6 DEJ6 CUN6 CKR6 CAV6 BQZ6 BHD6 AXH6 ANL6 ADP6 TT6 JX6 P6 WVT983090 WLX983090 WCB983090 VSF983090 VIJ983090 UYN983090 UOR983090 UEV983090 TUZ983090 TLD983090 TBH983090 SRL983090 SHP983090 RXT983090 RNX983090 REB983090 QUF983090 QKJ983090 QAN983090 PQR983090 PGV983090 OWZ983090 OND983090 ODH983090 NTL983090 NJP983090 MZT983090 MPX983090 MGB983090 LWF983090 LMJ983090 LCN983090 KSR983090 KIV983090 JYZ983090 JPD983090 JFH983090 IVL983090 ILP983090 IBT983090 HRX983090 HIB983090 GYF983090 GOJ983090 GEN983090 FUR983090 FKV983090 FAZ983090 ERD983090 EHH983090 DXL983090 DNP983090 DDT983090 CTX983090 CKB983090 CAF983090 BQJ983090 BGN983090 AWR983090 AMV983090 ACZ983090 TD983090 JH983090 L983102 WVT917554 WLX917554 WCB917554 VSF917554 VIJ917554 UYN917554 UOR917554 UEV917554 TUZ917554 TLD917554 TBH917554 SRL917554 SHP917554 RXT917554 RNX917554 REB917554 QUF917554 QKJ917554 QAN917554 PQR917554 PGV917554 OWZ917554 OND917554 ODH917554 NTL917554 NJP917554 MZT917554 MPX917554 MGB917554 LWF917554 LMJ917554 LCN917554 KSR917554 KIV917554 JYZ917554 JPD917554 JFH917554 IVL917554 ILP917554 IBT917554 HRX917554 HIB917554 GYF917554 GOJ917554 GEN917554 FUR917554 FKV917554 FAZ917554 ERD917554 EHH917554 DXL917554 DNP917554 DDT917554 CTX917554 CKB917554 CAF917554 BQJ917554 BGN917554 AWR917554 AMV917554 ACZ917554 TD917554 JH917554 L917566 WVT852018 WLX852018 WCB852018 VSF852018 VIJ852018 UYN852018 UOR852018 UEV852018 TUZ852018 TLD852018 TBH852018 SRL852018 SHP852018 RXT852018 RNX852018 REB852018 QUF852018 QKJ852018 QAN852018 PQR852018 PGV852018 OWZ852018 OND852018 ODH852018 NTL852018 NJP852018 MZT852018 MPX852018 MGB852018 LWF852018 LMJ852018 LCN852018 KSR852018 KIV852018 JYZ852018 JPD852018 JFH852018 IVL852018 ILP852018 IBT852018 HRX852018 HIB852018 GYF852018 GOJ852018 GEN852018 FUR852018 FKV852018 FAZ852018 ERD852018 EHH852018 DXL852018 DNP852018 DDT852018 CTX852018 CKB852018 CAF852018 BQJ852018 BGN852018 AWR852018 AMV852018 ACZ852018 TD852018 JH852018 L852030 WVT786482 WLX786482 WCB786482 VSF786482 VIJ786482 UYN786482 UOR786482 UEV786482 TUZ786482 TLD786482 TBH786482 SRL786482 SHP786482 RXT786482 RNX786482 REB786482 QUF786482 QKJ786482 QAN786482 PQR786482 PGV786482 OWZ786482 OND786482 ODH786482 NTL786482 NJP786482 MZT786482 MPX786482 MGB786482 LWF786482 LMJ786482 LCN786482 KSR786482 KIV786482 JYZ786482 JPD786482 JFH786482 IVL786482 ILP786482 IBT786482 HRX786482 HIB786482 GYF786482 GOJ786482 GEN786482 FUR786482 FKV786482 FAZ786482 ERD786482 EHH786482 DXL786482 DNP786482 DDT786482 CTX786482 CKB786482 CAF786482 BQJ786482 BGN786482 AWR786482 AMV786482 ACZ786482 TD786482 JH786482 L786494 WVT720946 WLX720946 WCB720946 VSF720946 VIJ720946 UYN720946 UOR720946 UEV720946 TUZ720946 TLD720946 TBH720946 SRL720946 SHP720946 RXT720946 RNX720946 REB720946 QUF720946 QKJ720946 QAN720946 PQR720946 PGV720946 OWZ720946 OND720946 ODH720946 NTL720946 NJP720946 MZT720946 MPX720946 MGB720946 LWF720946 LMJ720946 LCN720946 KSR720946 KIV720946 JYZ720946 JPD720946 JFH720946 IVL720946 ILP720946 IBT720946 HRX720946 HIB720946 GYF720946 GOJ720946 GEN720946 FUR720946 FKV720946 FAZ720946 ERD720946 EHH720946 DXL720946 DNP720946 DDT720946 CTX720946 CKB720946 CAF720946 BQJ720946 BGN720946 AWR720946 AMV720946 ACZ720946 TD720946 JH720946 L720958 WVT655410 WLX655410 WCB655410 VSF655410 VIJ655410 UYN655410 UOR655410 UEV655410 TUZ655410 TLD655410 TBH655410 SRL655410 SHP655410 RXT655410 RNX655410 REB655410 QUF655410 QKJ655410 QAN655410 PQR655410 PGV655410 OWZ655410 OND655410 ODH655410 NTL655410 NJP655410 MZT655410 MPX655410 MGB655410 LWF655410 LMJ655410 LCN655410 KSR655410 KIV655410 JYZ655410 JPD655410 JFH655410 IVL655410 ILP655410 IBT655410 HRX655410 HIB655410 GYF655410 GOJ655410 GEN655410 FUR655410 FKV655410 FAZ655410 ERD655410 EHH655410 DXL655410 DNP655410 DDT655410 CTX655410 CKB655410 CAF655410 BQJ655410 BGN655410 AWR655410 AMV655410 ACZ655410 TD655410 JH655410 L655422 WVT589874 WLX589874 WCB589874 VSF589874 VIJ589874 UYN589874 UOR589874 UEV589874 TUZ589874 TLD589874 TBH589874 SRL589874 SHP589874 RXT589874 RNX589874 REB589874 QUF589874 QKJ589874 QAN589874 PQR589874 PGV589874 OWZ589874 OND589874 ODH589874 NTL589874 NJP589874 MZT589874 MPX589874 MGB589874 LWF589874 LMJ589874 LCN589874 KSR589874 KIV589874 JYZ589874 JPD589874 JFH589874 IVL589874 ILP589874 IBT589874 HRX589874 HIB589874 GYF589874 GOJ589874 GEN589874 FUR589874 FKV589874 FAZ589874 ERD589874 EHH589874 DXL589874 DNP589874 DDT589874 CTX589874 CKB589874 CAF589874 BQJ589874 BGN589874 AWR589874 AMV589874 ACZ589874 TD589874 JH589874 L589886 WVT524338 WLX524338 WCB524338 VSF524338 VIJ524338 UYN524338 UOR524338 UEV524338 TUZ524338 TLD524338 TBH524338 SRL524338 SHP524338 RXT524338 RNX524338 REB524338 QUF524338 QKJ524338 QAN524338 PQR524338 PGV524338 OWZ524338 OND524338 ODH524338 NTL524338 NJP524338 MZT524338 MPX524338 MGB524338 LWF524338 LMJ524338 LCN524338 KSR524338 KIV524338 JYZ524338 JPD524338 JFH524338 IVL524338 ILP524338 IBT524338 HRX524338 HIB524338 GYF524338 GOJ524338 GEN524338 FUR524338 FKV524338 FAZ524338 ERD524338 EHH524338 DXL524338 DNP524338 DDT524338 CTX524338 CKB524338 CAF524338 BQJ524338 BGN524338 AWR524338 AMV524338 ACZ524338 TD524338 JH524338 L524350 WVT458802 WLX458802 WCB458802 VSF458802 VIJ458802 UYN458802 UOR458802 UEV458802 TUZ458802 TLD458802 TBH458802 SRL458802 SHP458802 RXT458802 RNX458802 REB458802 QUF458802 QKJ458802 QAN458802 PQR458802 PGV458802 OWZ458802 OND458802 ODH458802 NTL458802 NJP458802 MZT458802 MPX458802 MGB458802 LWF458802 LMJ458802 LCN458802 KSR458802 KIV458802 JYZ458802 JPD458802 JFH458802 IVL458802 ILP458802 IBT458802 HRX458802 HIB458802 GYF458802 GOJ458802 GEN458802 FUR458802 FKV458802 FAZ458802 ERD458802 EHH458802 DXL458802 DNP458802 DDT458802 CTX458802 CKB458802 CAF458802 BQJ458802 BGN458802 AWR458802 AMV458802 ACZ458802 TD458802 JH458802 L458814 WVT393266 WLX393266 WCB393266 VSF393266 VIJ393266 UYN393266 UOR393266 UEV393266 TUZ393266 TLD393266 TBH393266 SRL393266 SHP393266 RXT393266 RNX393266 REB393266 QUF393266 QKJ393266 QAN393266 PQR393266 PGV393266 OWZ393266 OND393266 ODH393266 NTL393266 NJP393266 MZT393266 MPX393266 MGB393266 LWF393266 LMJ393266 LCN393266 KSR393266 KIV393266 JYZ393266 JPD393266 JFH393266 IVL393266 ILP393266 IBT393266 HRX393266 HIB393266 GYF393266 GOJ393266 GEN393266 FUR393266 FKV393266 FAZ393266 ERD393266 EHH393266 DXL393266 DNP393266 DDT393266 CTX393266 CKB393266 CAF393266 BQJ393266 BGN393266 AWR393266 AMV393266 ACZ393266 TD393266 JH393266 L393278 WVT327730 WLX327730 WCB327730 VSF327730 VIJ327730 UYN327730 UOR327730 UEV327730 TUZ327730 TLD327730 TBH327730 SRL327730 SHP327730 RXT327730 RNX327730 REB327730 QUF327730 QKJ327730 QAN327730 PQR327730 PGV327730 OWZ327730 OND327730 ODH327730 NTL327730 NJP327730 MZT327730 MPX327730 MGB327730 LWF327730 LMJ327730 LCN327730 KSR327730 KIV327730 JYZ327730 JPD327730 JFH327730 IVL327730 ILP327730 IBT327730 HRX327730 HIB327730 GYF327730 GOJ327730 GEN327730 FUR327730 FKV327730 FAZ327730 ERD327730 EHH327730 DXL327730 DNP327730 DDT327730 CTX327730 CKB327730 CAF327730 BQJ327730 BGN327730 AWR327730 AMV327730 ACZ327730 TD327730 JH327730 L327742 WVT262194 WLX262194 WCB262194 VSF262194 VIJ262194 UYN262194 UOR262194 UEV262194 TUZ262194 TLD262194 TBH262194 SRL262194 SHP262194 RXT262194 RNX262194 REB262194 QUF262194 QKJ262194 QAN262194 PQR262194 PGV262194 OWZ262194 OND262194 ODH262194 NTL262194 NJP262194 MZT262194 MPX262194 MGB262194 LWF262194 LMJ262194 LCN262194 KSR262194 KIV262194 JYZ262194 JPD262194 JFH262194 IVL262194 ILP262194 IBT262194 HRX262194 HIB262194 GYF262194 GOJ262194 GEN262194 FUR262194 FKV262194 FAZ262194 ERD262194 EHH262194 DXL262194 DNP262194 DDT262194 CTX262194 CKB262194 CAF262194 BQJ262194 BGN262194 AWR262194 AMV262194 ACZ262194 TD262194 JH262194 L262206 WVT196658 WLX196658 WCB196658 VSF196658 VIJ196658 UYN196658 UOR196658 UEV196658 TUZ196658 TLD196658 TBH196658 SRL196658 SHP196658 RXT196658 RNX196658 REB196658 QUF196658 QKJ196658 QAN196658 PQR196658 PGV196658 OWZ196658 OND196658 ODH196658 NTL196658 NJP196658 MZT196658 MPX196658 MGB196658 LWF196658 LMJ196658 LCN196658 KSR196658 KIV196658 JYZ196658 JPD196658 JFH196658 IVL196658 ILP196658 IBT196658 HRX196658 HIB196658 GYF196658 GOJ196658 GEN196658 FUR196658 FKV196658 FAZ196658 ERD196658 EHH196658 DXL196658 DNP196658 DDT196658 CTX196658 CKB196658 CAF196658 BQJ196658 BGN196658 AWR196658 AMV196658 ACZ196658 TD196658 JH196658 L196670 WVT131122 WLX131122 WCB131122 VSF131122 VIJ131122 UYN131122 UOR131122 UEV131122 TUZ131122 TLD131122 TBH131122 SRL131122 SHP131122 RXT131122 RNX131122 REB131122 QUF131122 QKJ131122 QAN131122 PQR131122 PGV131122 OWZ131122 OND131122 ODH131122 NTL131122 NJP131122 MZT131122 MPX131122 MGB131122 LWF131122 LMJ131122 LCN131122 KSR131122 KIV131122 JYZ131122 JPD131122 JFH131122 IVL131122 ILP131122 IBT131122 HRX131122 HIB131122 GYF131122 GOJ131122 GEN131122 FUR131122 FKV131122 FAZ131122 ERD131122 EHH131122 DXL131122 DNP131122 DDT131122 CTX131122 CKB131122 CAF131122 BQJ131122 BGN131122 AWR131122 AMV131122 ACZ131122 TD131122 JH131122 L131134 WVT65586 WLX65586 WCB65586 VSF65586 VIJ65586 UYN65586 UOR65586 UEV65586 TUZ65586 TLD65586 TBH65586 SRL65586 SHP65586 RXT65586 RNX65586 REB65586 QUF65586 QKJ65586 QAN65586 PQR65586 PGV65586 OWZ65586 OND65586 ODH65586 NTL65586 NJP65586 MZT65586 MPX65586 MGB65586 LWF65586 LMJ65586 LCN65586 KSR65586 KIV65586 JYZ65586 JPD65586 JFH65586 IVL65586 ILP65586 IBT65586 HRX65586 HIB65586 GYF65586 GOJ65586 GEN65586 FUR65586 FKV65586 FAZ65586 ERD65586 EHH65586 DXL65586 DNP65586 DDT65586 CTX65586 CKB65586 CAF65586 BQJ65586 BGN65586 AWR65586 AMV65586 ACZ65586 TD65586 JH65586 L65598 WWF6 WMJ6 WCN6 VSR6 VIV6 UYZ6 UPD6 UFH6 TVL6 TLP6 TBT6 SRX6 SIB6 RYF6 ROJ6 REN6 QUR6 QKV6 QAZ6 PRD6 PHH6 OXL6 ONP6 ODT6 NTX6 NKB6 NAF6 MQJ6 MGN6 LWR6 LMV6 LCZ6 KTD6 KJH6 JZL6 JPP6 JFT6 IVX6 IMB6 ICF6 HSJ6 HIN6 GYR6 GOV6 GEZ6 FVD6 FLH6 FBL6 ERP6 EHT6 DXX6 DOB6 DEF6 CUJ6 CKN6 CAR6 BQV6 BGZ6 AXD6 ANH6 ADL6 TP6 JT6 L6 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H983102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H917566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H852030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H786494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H720958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H655422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H589886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H524350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H458814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H393278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H327742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H262206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H196670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H131134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H65598 WWB6 WMF6 WCJ6 VSN6 VIR6 UYV6 UOZ6 UFD6 TVH6 TLL6 TBP6 SRT6 SHX6 RYB6 ROF6 REJ6 QUN6 QKR6 QAV6 PQZ6 PHD6 OXH6 ONL6 ODP6 NTT6 NJX6 NAB6 MQF6 MGJ6 LWN6 LMR6 LCV6 KSZ6 KJD6 JZH6 JPL6 JFP6 IVT6 ILX6 ICB6 HSF6 HIJ6 GYN6 GOR6 GEV6 FUZ6 FLD6 FBH6 ERL6 EHP6 DXT6 DNX6 DEB6 CUF6 CKJ6 CAN6 BQR6 BGV6 AWZ6 AND6 ADH6 TL6 JP6 H6 WVN983090 WLR983090 WBV983090 VRZ983090 VID983090 UYH983090 UOL983090 UEP983090 TUT983090 TKX983090 TBB983090 SRF983090 SHJ983090 RXN983090 RNR983090 RDV983090 QTZ983090 QKD983090 QAH983090 PQL983090 PGP983090 OWT983090 OMX983090 ODB983090 NTF983090 NJJ983090 MZN983090 MPR983090 MFV983090 LVZ983090 LMD983090 LCH983090 KSL983090 KIP983090 JYT983090 JOX983090 JFB983090 IVF983090 ILJ983090 IBN983090 HRR983090 HHV983090 GXZ983090 GOD983090 GEH983090 FUL983090 FKP983090 FAT983090 EQX983090 EHB983090 DXF983090 DNJ983090 DDN983090 CTR983090 CJV983090 BZZ983090 BQD983090 BGH983090 AWL983090 AMP983090 ACT983090 SX983090 JB983090 F983102 WVN917554 WLR917554 WBV917554 VRZ917554 VID917554 UYH917554 UOL917554 UEP917554 TUT917554 TKX917554 TBB917554 SRF917554 SHJ917554 RXN917554 RNR917554 RDV917554 QTZ917554 QKD917554 QAH917554 PQL917554 PGP917554 OWT917554 OMX917554 ODB917554 NTF917554 NJJ917554 MZN917554 MPR917554 MFV917554 LVZ917554 LMD917554 LCH917554 KSL917554 KIP917554 JYT917554 JOX917554 JFB917554 IVF917554 ILJ917554 IBN917554 HRR917554 HHV917554 GXZ917554 GOD917554 GEH917554 FUL917554 FKP917554 FAT917554 EQX917554 EHB917554 DXF917554 DNJ917554 DDN917554 CTR917554 CJV917554 BZZ917554 BQD917554 BGH917554 AWL917554 AMP917554 ACT917554 SX917554 JB917554 F917566 WVN852018 WLR852018 WBV852018 VRZ852018 VID852018 UYH852018 UOL852018 UEP852018 TUT852018 TKX852018 TBB852018 SRF852018 SHJ852018 RXN852018 RNR852018 RDV852018 QTZ852018 QKD852018 QAH852018 PQL852018 PGP852018 OWT852018 OMX852018 ODB852018 NTF852018 NJJ852018 MZN852018 MPR852018 MFV852018 LVZ852018 LMD852018 LCH852018 KSL852018 KIP852018 JYT852018 JOX852018 JFB852018 IVF852018 ILJ852018 IBN852018 HRR852018 HHV852018 GXZ852018 GOD852018 GEH852018 FUL852018 FKP852018 FAT852018 EQX852018 EHB852018 DXF852018 DNJ852018 DDN852018 CTR852018 CJV852018 BZZ852018 BQD852018 BGH852018 AWL852018 AMP852018 ACT852018 SX852018 JB852018 F852030 WVN786482 WLR786482 WBV786482 VRZ786482 VID786482 UYH786482 UOL786482 UEP786482 TUT786482 TKX786482 TBB786482 SRF786482 SHJ786482 RXN786482 RNR786482 RDV786482 QTZ786482 QKD786482 QAH786482 PQL786482 PGP786482 OWT786482 OMX786482 ODB786482 NTF786482 NJJ786482 MZN786482 MPR786482 MFV786482 LVZ786482 LMD786482 LCH786482 KSL786482 KIP786482 JYT786482 JOX786482 JFB786482 IVF786482 ILJ786482 IBN786482 HRR786482 HHV786482 GXZ786482 GOD786482 GEH786482 FUL786482 FKP786482 FAT786482 EQX786482 EHB786482 DXF786482 DNJ786482 DDN786482 CTR786482 CJV786482 BZZ786482 BQD786482 BGH786482 AWL786482 AMP786482 ACT786482 SX786482 JB786482 F786494 WVN720946 WLR720946 WBV720946 VRZ720946 VID720946 UYH720946 UOL720946 UEP720946 TUT720946 TKX720946 TBB720946 SRF720946 SHJ720946 RXN720946 RNR720946 RDV720946 QTZ720946 QKD720946 QAH720946 PQL720946 PGP720946 OWT720946 OMX720946 ODB720946 NTF720946 NJJ720946 MZN720946 MPR720946 MFV720946 LVZ720946 LMD720946 LCH720946 KSL720946 KIP720946 JYT720946 JOX720946 JFB720946 IVF720946 ILJ720946 IBN720946 HRR720946 HHV720946 GXZ720946 GOD720946 GEH720946 FUL720946 FKP720946 FAT720946 EQX720946 EHB720946 DXF720946 DNJ720946 DDN720946 CTR720946 CJV720946 BZZ720946 BQD720946 BGH720946 AWL720946 AMP720946 ACT720946 SX720946 JB720946 F720958 WVN655410 WLR655410 WBV655410 VRZ655410 VID655410 UYH655410 UOL655410 UEP655410 TUT655410 TKX655410 TBB655410 SRF655410 SHJ655410 RXN655410 RNR655410 RDV655410 QTZ655410 QKD655410 QAH655410 PQL655410 PGP655410 OWT655410 OMX655410 ODB655410 NTF655410 NJJ655410 MZN655410 MPR655410 MFV655410 LVZ655410 LMD655410 LCH655410 KSL655410 KIP655410 JYT655410 JOX655410 JFB655410 IVF655410 ILJ655410 IBN655410 HRR655410 HHV655410 GXZ655410 GOD655410 GEH655410 FUL655410 FKP655410 FAT655410 EQX655410 EHB655410 DXF655410 DNJ655410 DDN655410 CTR655410 CJV655410 BZZ655410 BQD655410 BGH655410 AWL655410 AMP655410 ACT655410 SX655410 JB655410 F655422 WVN589874 WLR589874 WBV589874 VRZ589874 VID589874 UYH589874 UOL589874 UEP589874 TUT589874 TKX589874 TBB589874 SRF589874 SHJ589874 RXN589874 RNR589874 RDV589874 QTZ589874 QKD589874 QAH589874 PQL589874 PGP589874 OWT589874 OMX589874 ODB589874 NTF589874 NJJ589874 MZN589874 MPR589874 MFV589874 LVZ589874 LMD589874 LCH589874 KSL589874 KIP589874 JYT589874 JOX589874 JFB589874 IVF589874 ILJ589874 IBN589874 HRR589874 HHV589874 GXZ589874 GOD589874 GEH589874 FUL589874 FKP589874 FAT589874 EQX589874 EHB589874 DXF589874 DNJ589874 DDN589874 CTR589874 CJV589874 BZZ589874 BQD589874 BGH589874 AWL589874 AMP589874 ACT589874 SX589874 JB589874 F589886 WVN524338 WLR524338 WBV524338 VRZ524338 VID524338 UYH524338 UOL524338 UEP524338 TUT524338 TKX524338 TBB524338 SRF524338 SHJ524338 RXN524338 RNR524338 RDV524338 QTZ524338 QKD524338 QAH524338 PQL524338 PGP524338 OWT524338 OMX524338 ODB524338 NTF524338 NJJ524338 MZN524338 MPR524338 MFV524338 LVZ524338 LMD524338 LCH524338 KSL524338 KIP524338 JYT524338 JOX524338 JFB524338 IVF524338 ILJ524338 IBN524338 HRR524338 HHV524338 GXZ524338 GOD524338 GEH524338 FUL524338 FKP524338 FAT524338 EQX524338 EHB524338 DXF524338 DNJ524338 DDN524338 CTR524338 CJV524338 BZZ524338 BQD524338 BGH524338 AWL524338 AMP524338 ACT524338 SX524338 JB524338 F524350 WVN458802 WLR458802 WBV458802 VRZ458802 VID458802 UYH458802 UOL458802 UEP458802 TUT458802 TKX458802 TBB458802 SRF458802 SHJ458802 RXN458802 RNR458802 RDV458802 QTZ458802 QKD458802 QAH458802 PQL458802 PGP458802 OWT458802 OMX458802 ODB458802 NTF458802 NJJ458802 MZN458802 MPR458802 MFV458802 LVZ458802 LMD458802 LCH458802 KSL458802 KIP458802 JYT458802 JOX458802 JFB458802 IVF458802 ILJ458802 IBN458802 HRR458802 HHV458802 GXZ458802 GOD458802 GEH458802 FUL458802 FKP458802 FAT458802 EQX458802 EHB458802 DXF458802 DNJ458802 DDN458802 CTR458802 CJV458802 BZZ458802 BQD458802 BGH458802 AWL458802 AMP458802 ACT458802 SX458802 JB458802 F458814 WVN393266 WLR393266 WBV393266 VRZ393266 VID393266 UYH393266 UOL393266 UEP393266 TUT393266 TKX393266 TBB393266 SRF393266 SHJ393266 RXN393266 RNR393266 RDV393266 QTZ393266 QKD393266 QAH393266 PQL393266 PGP393266 OWT393266 OMX393266 ODB393266 NTF393266 NJJ393266 MZN393266 MPR393266 MFV393266 LVZ393266 LMD393266 LCH393266 KSL393266 KIP393266 JYT393266 JOX393266 JFB393266 IVF393266 ILJ393266 IBN393266 HRR393266 HHV393266 GXZ393266 GOD393266 GEH393266 FUL393266 FKP393266 FAT393266 EQX393266 EHB393266 DXF393266 DNJ393266 DDN393266 CTR393266 CJV393266 BZZ393266 BQD393266 BGH393266 AWL393266 AMP393266 ACT393266 SX393266 JB393266 F393278 WVN327730 WLR327730 WBV327730 VRZ327730 VID327730 UYH327730 UOL327730 UEP327730 TUT327730 TKX327730 TBB327730 SRF327730 SHJ327730 RXN327730 RNR327730 RDV327730 QTZ327730 QKD327730 QAH327730 PQL327730 PGP327730 OWT327730 OMX327730 ODB327730 NTF327730 NJJ327730 MZN327730 MPR327730 MFV327730 LVZ327730 LMD327730 LCH327730 KSL327730 KIP327730 JYT327730 JOX327730 JFB327730 IVF327730 ILJ327730 IBN327730 HRR327730 HHV327730 GXZ327730 GOD327730 GEH327730 FUL327730 FKP327730 FAT327730 EQX327730 EHB327730 DXF327730 DNJ327730 DDN327730 CTR327730 CJV327730 BZZ327730 BQD327730 BGH327730 AWL327730 AMP327730 ACT327730 SX327730 JB327730 F327742 WVN262194 WLR262194 WBV262194 VRZ262194 VID262194 UYH262194 UOL262194 UEP262194 TUT262194 TKX262194 TBB262194 SRF262194 SHJ262194 RXN262194 RNR262194 RDV262194 QTZ262194 QKD262194 QAH262194 PQL262194 PGP262194 OWT262194 OMX262194 ODB262194 NTF262194 NJJ262194 MZN262194 MPR262194 MFV262194 LVZ262194 LMD262194 LCH262194 KSL262194 KIP262194 JYT262194 JOX262194 JFB262194 IVF262194 ILJ262194 IBN262194 HRR262194 HHV262194 GXZ262194 GOD262194 GEH262194 FUL262194 FKP262194 FAT262194 EQX262194 EHB262194 DXF262194 DNJ262194 DDN262194 CTR262194 CJV262194 BZZ262194 BQD262194 BGH262194 AWL262194 AMP262194 ACT262194 SX262194 JB262194 F262206 WVN196658 WLR196658 WBV196658 VRZ196658 VID196658 UYH196658 UOL196658 UEP196658 TUT196658 TKX196658 TBB196658 SRF196658 SHJ196658 RXN196658 RNR196658 RDV196658 QTZ196658 QKD196658 QAH196658 PQL196658 PGP196658 OWT196658 OMX196658 ODB196658 NTF196658 NJJ196658 MZN196658 MPR196658 MFV196658 LVZ196658 LMD196658 LCH196658 KSL196658 KIP196658 JYT196658 JOX196658 JFB196658 IVF196658 ILJ196658 IBN196658 HRR196658 HHV196658 GXZ196658 GOD196658 GEH196658 FUL196658 FKP196658 FAT196658 EQX196658 EHB196658 DXF196658 DNJ196658 DDN196658 CTR196658 CJV196658 BZZ196658 BQD196658 BGH196658 AWL196658 AMP196658 ACT196658 SX196658 JB196658 F196670 WVN131122 WLR131122 WBV131122 VRZ131122 VID131122 UYH131122 UOL131122 UEP131122 TUT131122 TKX131122 TBB131122 SRF131122 SHJ131122 RXN131122 RNR131122 RDV131122 QTZ131122 QKD131122 QAH131122 PQL131122 PGP131122 OWT131122 OMX131122 ODB131122 NTF131122 NJJ131122 MZN131122 MPR131122 MFV131122 LVZ131122 LMD131122 LCH131122 KSL131122 KIP131122 JYT131122 JOX131122 JFB131122 IVF131122 ILJ131122 IBN131122 HRR131122 HHV131122 GXZ131122 GOD131122 GEH131122 FUL131122 FKP131122 FAT131122 EQX131122 EHB131122 DXF131122 DNJ131122 DDN131122 CTR131122 CJV131122 BZZ131122 BQD131122 BGH131122 AWL131122 AMP131122 ACT131122 SX131122 JB131122 F131134 WVN65586 WLR65586 WBV65586 VRZ65586 VID65586 UYH65586 UOL65586 UEP65586 TUT65586 TKX65586 TBB65586 SRF65586 SHJ65586 RXN65586 RNR65586 RDV65586 QTZ65586 QKD65586 QAH65586 PQL65586 PGP65586 OWT65586 OMX65586 ODB65586 NTF65586 NJJ65586 MZN65586 MPR65586 MFV65586 LVZ65586 LMD65586 LCH65586 KSL65586 KIP65586 JYT65586 JOX65586 JFB65586 IVF65586 ILJ65586 IBN65586 HRR65586 HHV65586 GXZ65586 GOD65586 GEH65586 FUL65586 FKP65586 FAT65586 EQX65586 EHB65586 DXF65586 DNJ65586 DDN65586 CTR65586 CJV65586 BZZ65586 BQD65586 BGH65586 AWL65586 AMP65586 ACT65586 SX65586 JB65586 F65598 WVZ6 WMD6 WCH6 VSL6 VIP6 UYT6 UOX6 UFB6 TVF6 TLJ6 TBN6 SRR6 SHV6 RXZ6 ROD6 REH6 QUL6 QKP6 QAT6 PQX6 PHB6 OXF6 ONJ6 ODN6 NTR6 NJV6 MZZ6 MQD6 MGH6 LWL6 LMP6 LCT6 KSX6 KJB6 JZF6 JPJ6 JFN6 IVR6 ILV6 IBZ6 HSD6 HIH6 GYL6 GOP6 GET6 FUX6 FLB6 FBF6 ERJ6 EHN6 DXR6 DNV6 DDZ6 CUD6 CKH6 CAL6 BQP6 BGT6 AWX6 ANB6 ADF6 TJ6 JN6 F6 WVR983090 WLV983090 WBZ983090 VSD983090 VIH983090 UYL983090 UOP983090 UET983090 TUX983090 TLB983090 TBF983090 SRJ983090 SHN983090 RXR983090 RNV983090 RDZ983090 QUD983090 QKH983090 QAL983090 PQP983090 PGT983090 OWX983090 ONB983090 ODF983090 NTJ983090 NJN983090 MZR983090 MPV983090 MFZ983090 LWD983090 LMH983090 LCL983090 KSP983090 KIT983090 JYX983090 JPB983090 JFF983090 IVJ983090 ILN983090 IBR983090 HRV983090 HHZ983090 GYD983090 GOH983090 GEL983090 FUP983090 FKT983090 FAX983090 ERB983090 EHF983090 DXJ983090 DNN983090 DDR983090 CTV983090 CJZ983090 CAD983090 BQH983090 BGL983090 AWP983090 AMT983090 ACX983090 TB983090 JF983090 J983102 WVR917554 WLV917554 WBZ917554 VSD917554 VIH917554 UYL917554 UOP917554 UET917554 TUX917554 TLB917554 TBF917554 SRJ917554 SHN917554 RXR917554 RNV917554 RDZ917554 QUD917554 QKH917554 QAL917554 PQP917554 PGT917554 OWX917554 ONB917554 ODF917554 NTJ917554 NJN917554 MZR917554 MPV917554 MFZ917554 LWD917554 LMH917554 LCL917554 KSP917554 KIT917554 JYX917554 JPB917554 JFF917554 IVJ917554 ILN917554 IBR917554 HRV917554 HHZ917554 GYD917554 GOH917554 GEL917554 FUP917554 FKT917554 FAX917554 ERB917554 EHF917554 DXJ917554 DNN917554 DDR917554 CTV917554 CJZ917554 CAD917554 BQH917554 BGL917554 AWP917554 AMT917554 ACX917554 TB917554 JF917554 J917566 WVR852018 WLV852018 WBZ852018 VSD852018 VIH852018 UYL852018 UOP852018 UET852018 TUX852018 TLB852018 TBF852018 SRJ852018 SHN852018 RXR852018 RNV852018 RDZ852018 QUD852018 QKH852018 QAL852018 PQP852018 PGT852018 OWX852018 ONB852018 ODF852018 NTJ852018 NJN852018 MZR852018 MPV852018 MFZ852018 LWD852018 LMH852018 LCL852018 KSP852018 KIT852018 JYX852018 JPB852018 JFF852018 IVJ852018 ILN852018 IBR852018 HRV852018 HHZ852018 GYD852018 GOH852018 GEL852018 FUP852018 FKT852018 FAX852018 ERB852018 EHF852018 DXJ852018 DNN852018 DDR852018 CTV852018 CJZ852018 CAD852018 BQH852018 BGL852018 AWP852018 AMT852018 ACX852018 TB852018 JF852018 J852030 WVR786482 WLV786482 WBZ786482 VSD786482 VIH786482 UYL786482 UOP786482 UET786482 TUX786482 TLB786482 TBF786482 SRJ786482 SHN786482 RXR786482 RNV786482 RDZ786482 QUD786482 QKH786482 QAL786482 PQP786482 PGT786482 OWX786482 ONB786482 ODF786482 NTJ786482 NJN786482 MZR786482 MPV786482 MFZ786482 LWD786482 LMH786482 LCL786482 KSP786482 KIT786482 JYX786482 JPB786482 JFF786482 IVJ786482 ILN786482 IBR786482 HRV786482 HHZ786482 GYD786482 GOH786482 GEL786482 FUP786482 FKT786482 FAX786482 ERB786482 EHF786482 DXJ786482 DNN786482 DDR786482 CTV786482 CJZ786482 CAD786482 BQH786482 BGL786482 AWP786482 AMT786482 ACX786482 TB786482 JF786482 J786494 WVR720946 WLV720946 WBZ720946 VSD720946 VIH720946 UYL720946 UOP720946 UET720946 TUX720946 TLB720946 TBF720946 SRJ720946 SHN720946 RXR720946 RNV720946 RDZ720946 QUD720946 QKH720946 QAL720946 PQP720946 PGT720946 OWX720946 ONB720946 ODF720946 NTJ720946 NJN720946 MZR720946 MPV720946 MFZ720946 LWD720946 LMH720946 LCL720946 KSP720946 KIT720946 JYX720946 JPB720946 JFF720946 IVJ720946 ILN720946 IBR720946 HRV720946 HHZ720946 GYD720946 GOH720946 GEL720946 FUP720946 FKT720946 FAX720946 ERB720946 EHF720946 DXJ720946 DNN720946 DDR720946 CTV720946 CJZ720946 CAD720946 BQH720946 BGL720946 AWP720946 AMT720946 ACX720946 TB720946 JF720946 J720958 WVR655410 WLV655410 WBZ655410 VSD655410 VIH655410 UYL655410 UOP655410 UET655410 TUX655410 TLB655410 TBF655410 SRJ655410 SHN655410 RXR655410 RNV655410 RDZ655410 QUD655410 QKH655410 QAL655410 PQP655410 PGT655410 OWX655410 ONB655410 ODF655410 NTJ655410 NJN655410 MZR655410 MPV655410 MFZ655410 LWD655410 LMH655410 LCL655410 KSP655410 KIT655410 JYX655410 JPB655410 JFF655410 IVJ655410 ILN655410 IBR655410 HRV655410 HHZ655410 GYD655410 GOH655410 GEL655410 FUP655410 FKT655410 FAX655410 ERB655410 EHF655410 DXJ655410 DNN655410 DDR655410 CTV655410 CJZ655410 CAD655410 BQH655410 BGL655410 AWP655410 AMT655410 ACX655410 TB655410 JF655410 J655422 WVR589874 WLV589874 WBZ589874 VSD589874 VIH589874 UYL589874 UOP589874 UET589874 TUX589874 TLB589874 TBF589874 SRJ589874 SHN589874 RXR589874 RNV589874 RDZ589874 QUD589874 QKH589874 QAL589874 PQP589874 PGT589874 OWX589874 ONB589874 ODF589874 NTJ589874 NJN589874 MZR589874 MPV589874 MFZ589874 LWD589874 LMH589874 LCL589874 KSP589874 KIT589874 JYX589874 JPB589874 JFF589874 IVJ589874 ILN589874 IBR589874 HRV589874 HHZ589874 GYD589874 GOH589874 GEL589874 FUP589874 FKT589874 FAX589874 ERB589874 EHF589874 DXJ589874 DNN589874 DDR589874 CTV589874 CJZ589874 CAD589874 BQH589874 BGL589874 AWP589874 AMT589874 ACX589874 TB589874 JF589874 J589886 WVR524338 WLV524338 WBZ524338 VSD524338 VIH524338 UYL524338 UOP524338 UET524338 TUX524338 TLB524338 TBF524338 SRJ524338 SHN524338 RXR524338 RNV524338 RDZ524338 QUD524338 QKH524338 QAL524338 PQP524338 PGT524338 OWX524338 ONB524338 ODF524338 NTJ524338 NJN524338 MZR524338 MPV524338 MFZ524338 LWD524338 LMH524338 LCL524338 KSP524338 KIT524338 JYX524338 JPB524338 JFF524338 IVJ524338 ILN524338 IBR524338 HRV524338 HHZ524338 GYD524338 GOH524338 GEL524338 FUP524338 FKT524338 FAX524338 ERB524338 EHF524338 DXJ524338 DNN524338 DDR524338 CTV524338 CJZ524338 CAD524338 BQH524338 BGL524338 AWP524338 AMT524338 ACX524338 TB524338 JF524338 J524350 WVR458802 WLV458802 WBZ458802 VSD458802 VIH458802 UYL458802 UOP458802 UET458802 TUX458802 TLB458802 TBF458802 SRJ458802 SHN458802 RXR458802 RNV458802 RDZ458802 QUD458802 QKH458802 QAL458802 PQP458802 PGT458802 OWX458802 ONB458802 ODF458802 NTJ458802 NJN458802 MZR458802 MPV458802 MFZ458802 LWD458802 LMH458802 LCL458802 KSP458802 KIT458802 JYX458802 JPB458802 JFF458802 IVJ458802 ILN458802 IBR458802 HRV458802 HHZ458802 GYD458802 GOH458802 GEL458802 FUP458802 FKT458802 FAX458802 ERB458802 EHF458802 DXJ458802 DNN458802 DDR458802 CTV458802 CJZ458802 CAD458802 BQH458802 BGL458802 AWP458802 AMT458802 ACX458802 TB458802 JF458802 J458814 WVR393266 WLV393266 WBZ393266 VSD393266 VIH393266 UYL393266 UOP393266 UET393266 TUX393266 TLB393266 TBF393266 SRJ393266 SHN393266 RXR393266 RNV393266 RDZ393266 QUD393266 QKH393266 QAL393266 PQP393266 PGT393266 OWX393266 ONB393266 ODF393266 NTJ393266 NJN393266 MZR393266 MPV393266 MFZ393266 LWD393266 LMH393266 LCL393266 KSP393266 KIT393266 JYX393266 JPB393266 JFF393266 IVJ393266 ILN393266 IBR393266 HRV393266 HHZ393266 GYD393266 GOH393266 GEL393266 FUP393266 FKT393266 FAX393266 ERB393266 EHF393266 DXJ393266 DNN393266 DDR393266 CTV393266 CJZ393266 CAD393266 BQH393266 BGL393266 AWP393266 AMT393266 ACX393266 TB393266 JF393266 J393278 WVR327730 WLV327730 WBZ327730 VSD327730 VIH327730 UYL327730 UOP327730 UET327730 TUX327730 TLB327730 TBF327730 SRJ327730 SHN327730 RXR327730 RNV327730 RDZ327730 QUD327730 QKH327730 QAL327730 PQP327730 PGT327730 OWX327730 ONB327730 ODF327730 NTJ327730 NJN327730 MZR327730 MPV327730 MFZ327730 LWD327730 LMH327730 LCL327730 KSP327730 KIT327730 JYX327730 JPB327730 JFF327730 IVJ327730 ILN327730 IBR327730 HRV327730 HHZ327730 GYD327730 GOH327730 GEL327730 FUP327730 FKT327730 FAX327730 ERB327730 EHF327730 DXJ327730 DNN327730 DDR327730 CTV327730 CJZ327730 CAD327730 BQH327730 BGL327730 AWP327730 AMT327730 ACX327730 TB327730 JF327730 J327742 WVR262194 WLV262194 WBZ262194 VSD262194 VIH262194 UYL262194 UOP262194 UET262194 TUX262194 TLB262194 TBF262194 SRJ262194 SHN262194 RXR262194 RNV262194 RDZ262194 QUD262194 QKH262194 QAL262194 PQP262194 PGT262194 OWX262194 ONB262194 ODF262194 NTJ262194 NJN262194 MZR262194 MPV262194 MFZ262194 LWD262194 LMH262194 LCL262194 KSP262194 KIT262194 JYX262194 JPB262194 JFF262194 IVJ262194 ILN262194 IBR262194 HRV262194 HHZ262194 GYD262194 GOH262194 GEL262194 FUP262194 FKT262194 FAX262194 ERB262194 EHF262194 DXJ262194 DNN262194 DDR262194 CTV262194 CJZ262194 CAD262194 BQH262194 BGL262194 AWP262194 AMT262194 ACX262194 TB262194 JF262194 J262206 WVR196658 WLV196658 WBZ196658 VSD196658 VIH196658 UYL196658 UOP196658 UET196658 TUX196658 TLB196658 TBF196658 SRJ196658 SHN196658 RXR196658 RNV196658 RDZ196658 QUD196658 QKH196658 QAL196658 PQP196658 PGT196658 OWX196658 ONB196658 ODF196658 NTJ196658 NJN196658 MZR196658 MPV196658 MFZ196658 LWD196658 LMH196658 LCL196658 KSP196658 KIT196658 JYX196658 JPB196658 JFF196658 IVJ196658 ILN196658 IBR196658 HRV196658 HHZ196658 GYD196658 GOH196658 GEL196658 FUP196658 FKT196658 FAX196658 ERB196658 EHF196658 DXJ196658 DNN196658 DDR196658 CTV196658 CJZ196658 CAD196658 BQH196658 BGL196658 AWP196658 AMT196658 ACX196658 TB196658 JF196658 J196670 WVR131122 WLV131122 WBZ131122 VSD131122 VIH131122 UYL131122 UOP131122 UET131122 TUX131122 TLB131122 TBF131122 SRJ131122 SHN131122 RXR131122 RNV131122 RDZ131122 QUD131122 QKH131122 QAL131122 PQP131122 PGT131122 OWX131122 ONB131122 ODF131122 NTJ131122 NJN131122 MZR131122 MPV131122 MFZ131122 LWD131122 LMH131122 LCL131122 KSP131122 KIT131122 JYX131122 JPB131122 JFF131122 IVJ131122 ILN131122 IBR131122 HRV131122 HHZ131122 GYD131122 GOH131122 GEL131122 FUP131122 FKT131122 FAX131122 ERB131122 EHF131122 DXJ131122 DNN131122 DDR131122 CTV131122 CJZ131122 CAD131122 BQH131122 BGL131122 AWP131122 AMT131122 ACX131122 TB131122 JF131122 J131134 WVR65586 WLV65586 WBZ65586 VSD65586 VIH65586 UYL65586 UOP65586 UET65586 TUX65586 TLB65586 TBF65586 SRJ65586 SHN65586 RXR65586 RNV65586 RDZ65586 QUD65586 QKH65586 QAL65586 PQP65586 PGT65586 OWX65586 ONB65586 ODF65586 NTJ65586 NJN65586 MZR65586 MPV65586 MFZ65586 LWD65586 LMH65586 LCL65586 KSP65586 KIT65586 JYX65586 JPB65586 JFF65586 IVJ65586 ILN65586 IBR65586 HRV65586 HHZ65586 GYD65586 GOH65586 GEL65586 FUP65586 FKT65586 FAX65586 ERB65586 EHF65586 DXJ65586 DNN65586 DDR65586 CTV65586 CJZ65586 CAD65586 BQH65586 BGL65586 AWP65586 AMT65586 ACX65586 TB65586 JF65586 J65598 WWD6 WMH6 WCL6 VSP6 VIT6 UYX6 UPB6 UFF6 TVJ6 TLN6 TBR6 SRV6 SHZ6 RYD6 ROH6 REL6 QUP6 QKT6 QAX6 PRB6 PHF6 OXJ6 ONN6 ODR6 NTV6 NJZ6 NAD6 MQH6 MGL6 LWP6 LMT6 LCX6 KTB6 KJF6 JZJ6 JPN6 JFR6 IVV6 ILZ6 ICD6 HSH6 HIL6 GYP6 GOT6 GEX6 FVB6 FLF6 FBJ6 ERN6 EHR6 DXV6 DNZ6 DED6 CUH6 CKL6 CAP6 BQT6 BGX6 AXB6 ANF6 ADJ6 TN6 JR6 J6 WVL983090 WLP983090 WBT983090 VRX983090 VIB983090 UYF983090 UOJ983090 UEN983090 TUR983090 TKV983090 TAZ983090 SRD983090 SHH983090 RXL983090 RNP983090 RDT983090 QTX983090 QKB983090 QAF983090 PQJ983090 PGN983090 OWR983090 OMV983090 OCZ983090 NTD983090 NJH983090 MZL983090 MPP983090 MFT983090 LVX983090 LMB983090 LCF983090 KSJ983090 KIN983090 JYR983090 JOV983090 JEZ983090 IVD983090 ILH983090 IBL983090 HRP983090 HHT983090 GXX983090 GOB983090 GEF983090 FUJ983090 FKN983090 FAR983090 EQV983090 EGZ983090 DXD983090 DNH983090 DDL983090 CTP983090 CJT983090 BZX983090 BQB983090 BGF983090 AWJ983090 AMN983090 ACR983090 SV983090 IZ983090 D983102 WVL917554 WLP917554 WBT917554 VRX917554 VIB917554 UYF917554 UOJ917554 UEN917554 TUR917554 TKV917554 TAZ917554 SRD917554 SHH917554 RXL917554 RNP917554 RDT917554 QTX917554 QKB917554 QAF917554 PQJ917554 PGN917554 OWR917554 OMV917554 OCZ917554 NTD917554 NJH917554 MZL917554 MPP917554 MFT917554 LVX917554 LMB917554 LCF917554 KSJ917554 KIN917554 JYR917554 JOV917554 JEZ917554 IVD917554 ILH917554 IBL917554 HRP917554 HHT917554 GXX917554 GOB917554 GEF917554 FUJ917554 FKN917554 FAR917554 EQV917554 EGZ917554 DXD917554 DNH917554 DDL917554 CTP917554 CJT917554 BZX917554 BQB917554 BGF917554 AWJ917554 AMN917554 ACR917554 SV917554 IZ917554 D917566 WVL852018 WLP852018 WBT852018 VRX852018 VIB852018 UYF852018 UOJ852018 UEN852018 TUR852018 TKV852018 TAZ852018 SRD852018 SHH852018 RXL852018 RNP852018 RDT852018 QTX852018 QKB852018 QAF852018 PQJ852018 PGN852018 OWR852018 OMV852018 OCZ852018 NTD852018 NJH852018 MZL852018 MPP852018 MFT852018 LVX852018 LMB852018 LCF852018 KSJ852018 KIN852018 JYR852018 JOV852018 JEZ852018 IVD852018 ILH852018 IBL852018 HRP852018 HHT852018 GXX852018 GOB852018 GEF852018 FUJ852018 FKN852018 FAR852018 EQV852018 EGZ852018 DXD852018 DNH852018 DDL852018 CTP852018 CJT852018 BZX852018 BQB852018 BGF852018 AWJ852018 AMN852018 ACR852018 SV852018 IZ852018 D852030 WVL786482 WLP786482 WBT786482 VRX786482 VIB786482 UYF786482 UOJ786482 UEN786482 TUR786482 TKV786482 TAZ786482 SRD786482 SHH786482 RXL786482 RNP786482 RDT786482 QTX786482 QKB786482 QAF786482 PQJ786482 PGN786482 OWR786482 OMV786482 OCZ786482 NTD786482 NJH786482 MZL786482 MPP786482 MFT786482 LVX786482 LMB786482 LCF786482 KSJ786482 KIN786482 JYR786482 JOV786482 JEZ786482 IVD786482 ILH786482 IBL786482 HRP786482 HHT786482 GXX786482 GOB786482 GEF786482 FUJ786482 FKN786482 FAR786482 EQV786482 EGZ786482 DXD786482 DNH786482 DDL786482 CTP786482 CJT786482 BZX786482 BQB786482 BGF786482 AWJ786482 AMN786482 ACR786482 SV786482 IZ786482 D786494 WVL720946 WLP720946 WBT720946 VRX720946 VIB720946 UYF720946 UOJ720946 UEN720946 TUR720946 TKV720946 TAZ720946 SRD720946 SHH720946 RXL720946 RNP720946 RDT720946 QTX720946 QKB720946 QAF720946 PQJ720946 PGN720946 OWR720946 OMV720946 OCZ720946 NTD720946 NJH720946 MZL720946 MPP720946 MFT720946 LVX720946 LMB720946 LCF720946 KSJ720946 KIN720946 JYR720946 JOV720946 JEZ720946 IVD720946 ILH720946 IBL720946 HRP720946 HHT720946 GXX720946 GOB720946 GEF720946 FUJ720946 FKN720946 FAR720946 EQV720946 EGZ720946 DXD720946 DNH720946 DDL720946 CTP720946 CJT720946 BZX720946 BQB720946 BGF720946 AWJ720946 AMN720946 ACR720946 SV720946 IZ720946 D720958 WVL655410 WLP655410 WBT655410 VRX655410 VIB655410 UYF655410 UOJ655410 UEN655410 TUR655410 TKV655410 TAZ655410 SRD655410 SHH655410 RXL655410 RNP655410 RDT655410 QTX655410 QKB655410 QAF655410 PQJ655410 PGN655410 OWR655410 OMV655410 OCZ655410 NTD655410 NJH655410 MZL655410 MPP655410 MFT655410 LVX655410 LMB655410 LCF655410 KSJ655410 KIN655410 JYR655410 JOV655410 JEZ655410 IVD655410 ILH655410 IBL655410 HRP655410 HHT655410 GXX655410 GOB655410 GEF655410 FUJ655410 FKN655410 FAR655410 EQV655410 EGZ655410 DXD655410 DNH655410 DDL655410 CTP655410 CJT655410 BZX655410 BQB655410 BGF655410 AWJ655410 AMN655410 ACR655410 SV655410 IZ655410 D655422 WVL589874 WLP589874 WBT589874 VRX589874 VIB589874 UYF589874 UOJ589874 UEN589874 TUR589874 TKV589874 TAZ589874 SRD589874 SHH589874 RXL589874 RNP589874 RDT589874 QTX589874 QKB589874 QAF589874 PQJ589874 PGN589874 OWR589874 OMV589874 OCZ589874 NTD589874 NJH589874 MZL589874 MPP589874 MFT589874 LVX589874 LMB589874 LCF589874 KSJ589874 KIN589874 JYR589874 JOV589874 JEZ589874 IVD589874 ILH589874 IBL589874 HRP589874 HHT589874 GXX589874 GOB589874 GEF589874 FUJ589874 FKN589874 FAR589874 EQV589874 EGZ589874 DXD589874 DNH589874 DDL589874 CTP589874 CJT589874 BZX589874 BQB589874 BGF589874 AWJ589874 AMN589874 ACR589874 SV589874 IZ589874 D589886 WVL524338 WLP524338 WBT524338 VRX524338 VIB524338 UYF524338 UOJ524338 UEN524338 TUR524338 TKV524338 TAZ524338 SRD524338 SHH524338 RXL524338 RNP524338 RDT524338 QTX524338 QKB524338 QAF524338 PQJ524338 PGN524338 OWR524338 OMV524338 OCZ524338 NTD524338 NJH524338 MZL524338 MPP524338 MFT524338 LVX524338 LMB524338 LCF524338 KSJ524338 KIN524338 JYR524338 JOV524338 JEZ524338 IVD524338 ILH524338 IBL524338 HRP524338 HHT524338 GXX524338 GOB524338 GEF524338 FUJ524338 FKN524338 FAR524338 EQV524338 EGZ524338 DXD524338 DNH524338 DDL524338 CTP524338 CJT524338 BZX524338 BQB524338 BGF524338 AWJ524338 AMN524338 ACR524338 SV524338 IZ524338 D524350 WVL458802 WLP458802 WBT458802 VRX458802 VIB458802 UYF458802 UOJ458802 UEN458802 TUR458802 TKV458802 TAZ458802 SRD458802 SHH458802 RXL458802 RNP458802 RDT458802 QTX458802 QKB458802 QAF458802 PQJ458802 PGN458802 OWR458802 OMV458802 OCZ458802 NTD458802 NJH458802 MZL458802 MPP458802 MFT458802 LVX458802 LMB458802 LCF458802 KSJ458802 KIN458802 JYR458802 JOV458802 JEZ458802 IVD458802 ILH458802 IBL458802 HRP458802 HHT458802 GXX458802 GOB458802 GEF458802 FUJ458802 FKN458802 FAR458802 EQV458802 EGZ458802 DXD458802 DNH458802 DDL458802 CTP458802 CJT458802 BZX458802 BQB458802 BGF458802 AWJ458802 AMN458802 ACR458802 SV458802 IZ458802 D458814 WVL393266 WLP393266 WBT393266 VRX393266 VIB393266 UYF393266 UOJ393266 UEN393266 TUR393266 TKV393266 TAZ393266 SRD393266 SHH393266 RXL393266 RNP393266 RDT393266 QTX393266 QKB393266 QAF393266 PQJ393266 PGN393266 OWR393266 OMV393266 OCZ393266 NTD393266 NJH393266 MZL393266 MPP393266 MFT393266 LVX393266 LMB393266 LCF393266 KSJ393266 KIN393266 JYR393266 JOV393266 JEZ393266 IVD393266 ILH393266 IBL393266 HRP393266 HHT393266 GXX393266 GOB393266 GEF393266 FUJ393266 FKN393266 FAR393266 EQV393266 EGZ393266 DXD393266 DNH393266 DDL393266 CTP393266 CJT393266 BZX393266 BQB393266 BGF393266 AWJ393266 AMN393266 ACR393266 SV393266 IZ393266 D393278 WVL327730 WLP327730 WBT327730 VRX327730 VIB327730 UYF327730 UOJ327730 UEN327730 TUR327730 TKV327730 TAZ327730 SRD327730 SHH327730 RXL327730 RNP327730 RDT327730 QTX327730 QKB327730 QAF327730 PQJ327730 PGN327730 OWR327730 OMV327730 OCZ327730 NTD327730 NJH327730 MZL327730 MPP327730 MFT327730 LVX327730 LMB327730 LCF327730 KSJ327730 KIN327730 JYR327730 JOV327730 JEZ327730 IVD327730 ILH327730 IBL327730 HRP327730 HHT327730 GXX327730 GOB327730 GEF327730 FUJ327730 FKN327730 FAR327730 EQV327730 EGZ327730 DXD327730 DNH327730 DDL327730 CTP327730 CJT327730 BZX327730 BQB327730 BGF327730 AWJ327730 AMN327730 ACR327730 SV327730 IZ327730 D327742 WVL262194 WLP262194 WBT262194 VRX262194 VIB262194 UYF262194 UOJ262194 UEN262194 TUR262194 TKV262194 TAZ262194 SRD262194 SHH262194 RXL262194 RNP262194 RDT262194 QTX262194 QKB262194 QAF262194 PQJ262194 PGN262194 OWR262194 OMV262194 OCZ262194 NTD262194 NJH262194 MZL262194 MPP262194 MFT262194 LVX262194 LMB262194 LCF262194 KSJ262194 KIN262194 JYR262194 JOV262194 JEZ262194 IVD262194 ILH262194 IBL262194 HRP262194 HHT262194 GXX262194 GOB262194 GEF262194 FUJ262194 FKN262194 FAR262194 EQV262194 EGZ262194 DXD262194 DNH262194 DDL262194 CTP262194 CJT262194 BZX262194 BQB262194 BGF262194 AWJ262194 AMN262194 ACR262194 SV262194 IZ262194 D262206 WVL196658 WLP196658 WBT196658 VRX196658 VIB196658 UYF196658 UOJ196658 UEN196658 TUR196658 TKV196658 TAZ196658 SRD196658 SHH196658 RXL196658 RNP196658 RDT196658 QTX196658 QKB196658 QAF196658 PQJ196658 PGN196658 OWR196658 OMV196658 OCZ196658 NTD196658 NJH196658 MZL196658 MPP196658 MFT196658 LVX196658 LMB196658 LCF196658 KSJ196658 KIN196658 JYR196658 JOV196658 JEZ196658 IVD196658 ILH196658 IBL196658 HRP196658 HHT196658 GXX196658 GOB196658 GEF196658 FUJ196658 FKN196658 FAR196658 EQV196658 EGZ196658 DXD196658 DNH196658 DDL196658 CTP196658 CJT196658 BZX196658 BQB196658 BGF196658 AWJ196658 AMN196658 ACR196658 SV196658 IZ196658 D196670 WVL131122 WLP131122 WBT131122 VRX131122 VIB131122 UYF131122 UOJ131122 UEN131122 TUR131122 TKV131122 TAZ131122 SRD131122 SHH131122 RXL131122 RNP131122 RDT131122 QTX131122 QKB131122 QAF131122 PQJ131122 PGN131122 OWR131122 OMV131122 OCZ131122 NTD131122 NJH131122 MZL131122 MPP131122 MFT131122 LVX131122 LMB131122 LCF131122 KSJ131122 KIN131122 JYR131122 JOV131122 JEZ131122 IVD131122 ILH131122 IBL131122 HRP131122 HHT131122 GXX131122 GOB131122 GEF131122 FUJ131122 FKN131122 FAR131122 EQV131122 EGZ131122 DXD131122 DNH131122 DDL131122 CTP131122 CJT131122 BZX131122 BQB131122 BGF131122 AWJ131122 AMN131122 ACR131122 SV131122 IZ131122 D131134 WVL65586 WLP65586 WBT65586 VRX65586 VIB65586 UYF65586 UOJ65586 UEN65586 TUR65586 TKV65586 TAZ65586 SRD65586 SHH65586 RXL65586 RNP65586 RDT65586 QTX65586 QKB65586 QAF65586 PQJ65586 PGN65586 OWR65586 OMV65586 OCZ65586 NTD65586 NJH65586 MZL65586 MPP65586 MFT65586 LVX65586 LMB65586 LCF65586 KSJ65586 KIN65586 JYR65586 JOV65586 JEZ65586 IVD65586 ILH65586 IBL65586 HRP65586 HHT65586 GXX65586 GOB65586 GEF65586 FUJ65586 FKN65586 FAR65586 EQV65586 EGZ65586 DXD65586 DNH65586 DDL65586 CTP65586 CJT65586 BZX65586 BQB65586 BGF65586 AWJ65586 AMN65586 ACR65586 SV65586 IZ65586 D65598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M53"/>
  <sheetViews>
    <sheetView workbookViewId="0"/>
  </sheetViews>
  <sheetFormatPr defaultRowHeight="12"/>
  <cols>
    <col min="1" max="1" width="5.28515625" customWidth="1"/>
    <col min="2" max="2" width="13.28515625" customWidth="1"/>
    <col min="3" max="3" width="18.42578125" customWidth="1"/>
    <col min="4" max="4" width="7.28515625" customWidth="1"/>
    <col min="5" max="5" width="12.7109375" customWidth="1"/>
    <col min="6" max="7" width="8.28515625" customWidth="1"/>
    <col min="8" max="8" width="6.7109375" customWidth="1"/>
    <col min="9" max="9" width="5.7109375" customWidth="1"/>
    <col min="10" max="13" width="8.140625" customWidth="1"/>
  </cols>
  <sheetData>
    <row r="1" spans="1:13" s="121" customFormat="1">
      <c r="A1" s="121" t="s">
        <v>166</v>
      </c>
      <c r="B1" s="121" t="s">
        <v>167</v>
      </c>
      <c r="C1" s="121" t="s">
        <v>168</v>
      </c>
      <c r="D1" s="121" t="s">
        <v>169</v>
      </c>
      <c r="E1" s="121" t="s">
        <v>170</v>
      </c>
      <c r="F1" s="121" t="s">
        <v>171</v>
      </c>
      <c r="G1" s="121" t="s">
        <v>172</v>
      </c>
      <c r="H1" s="121" t="s">
        <v>173</v>
      </c>
      <c r="I1" s="121" t="s">
        <v>174</v>
      </c>
      <c r="J1" s="121" t="s">
        <v>175</v>
      </c>
      <c r="K1" s="121" t="s">
        <v>176</v>
      </c>
      <c r="L1" s="121" t="s">
        <v>177</v>
      </c>
      <c r="M1" s="121" t="s">
        <v>178</v>
      </c>
    </row>
    <row r="2" spans="1:13">
      <c r="A2" t="str">
        <f>IF(リレーオーダー用紙!F7="","",0)</f>
        <v/>
      </c>
      <c r="B2" s="48">
        <f>団体!$C$3</f>
        <v>0</v>
      </c>
      <c r="C2">
        <f>団体!$E$3</f>
        <v>0</v>
      </c>
      <c r="D2" s="47" t="str">
        <f>リレーオーダー用紙!AH7</f>
        <v/>
      </c>
      <c r="E2" t="str">
        <f>リレーオーダー用紙!AW7</f>
        <v>999:99.99</v>
      </c>
      <c r="F2" s="47" t="str">
        <f>団体!$B$3</f>
        <v/>
      </c>
      <c r="G2">
        <v>0</v>
      </c>
      <c r="H2">
        <v>7</v>
      </c>
      <c r="I2">
        <v>200</v>
      </c>
      <c r="J2" t="str">
        <f>リレーオーダー用紙!AS7</f>
        <v/>
      </c>
      <c r="K2" t="str">
        <f>リレーオーダー用紙!AT7</f>
        <v/>
      </c>
      <c r="L2" t="str">
        <f>リレーオーダー用紙!AU7</f>
        <v/>
      </c>
      <c r="M2" t="str">
        <f>リレーオーダー用紙!AV7</f>
        <v/>
      </c>
    </row>
    <row r="3" spans="1:13">
      <c r="A3" t="str">
        <f>IF(リレーオーダー用紙!F8="","",0)</f>
        <v/>
      </c>
      <c r="B3" s="48">
        <f>団体!$C$3</f>
        <v>0</v>
      </c>
      <c r="C3">
        <f>団体!$E$3</f>
        <v>0</v>
      </c>
      <c r="D3" s="47" t="str">
        <f>リレーオーダー用紙!AH8</f>
        <v/>
      </c>
      <c r="E3" t="str">
        <f>リレーオーダー用紙!AW8</f>
        <v>999:99.99</v>
      </c>
      <c r="F3" s="47" t="str">
        <f>団体!$B$3</f>
        <v/>
      </c>
      <c r="G3">
        <v>0</v>
      </c>
      <c r="H3">
        <v>7</v>
      </c>
      <c r="I3">
        <v>200</v>
      </c>
      <c r="J3" t="str">
        <f>リレーオーダー用紙!AS8</f>
        <v/>
      </c>
      <c r="K3" t="str">
        <f>リレーオーダー用紙!AT8</f>
        <v/>
      </c>
      <c r="L3" t="str">
        <f>リレーオーダー用紙!AU8</f>
        <v/>
      </c>
      <c r="M3" t="str">
        <f>リレーオーダー用紙!AV8</f>
        <v/>
      </c>
    </row>
    <row r="4" spans="1:13">
      <c r="A4" t="str">
        <f>IF(リレーオーダー用紙!F9="","",0)</f>
        <v/>
      </c>
      <c r="B4" s="48">
        <f>団体!$C$3</f>
        <v>0</v>
      </c>
      <c r="C4">
        <f>団体!$E$3</f>
        <v>0</v>
      </c>
      <c r="D4" s="47" t="str">
        <f>リレーオーダー用紙!AH9</f>
        <v/>
      </c>
      <c r="E4" t="str">
        <f>リレーオーダー用紙!AW9</f>
        <v>999:99.99</v>
      </c>
      <c r="F4" s="47" t="str">
        <f>団体!$B$3</f>
        <v/>
      </c>
      <c r="G4">
        <v>0</v>
      </c>
      <c r="H4">
        <v>7</v>
      </c>
      <c r="I4">
        <v>200</v>
      </c>
      <c r="J4" t="str">
        <f>リレーオーダー用紙!AS9</f>
        <v/>
      </c>
      <c r="K4" t="str">
        <f>リレーオーダー用紙!AT9</f>
        <v/>
      </c>
      <c r="L4" t="str">
        <f>リレーオーダー用紙!AU9</f>
        <v/>
      </c>
      <c r="M4" t="str">
        <f>リレーオーダー用紙!AV9</f>
        <v/>
      </c>
    </row>
    <row r="5" spans="1:13">
      <c r="A5" t="str">
        <f>IF(リレーオーダー用紙!F10="","",0)</f>
        <v/>
      </c>
      <c r="B5" s="48">
        <f>団体!$C$3</f>
        <v>0</v>
      </c>
      <c r="C5">
        <f>団体!$E$3</f>
        <v>0</v>
      </c>
      <c r="D5" s="47" t="str">
        <f>リレーオーダー用紙!AH10</f>
        <v/>
      </c>
      <c r="E5" t="str">
        <f>リレーオーダー用紙!AW10</f>
        <v>999:99.99</v>
      </c>
      <c r="F5" s="47" t="str">
        <f>団体!$B$3</f>
        <v/>
      </c>
      <c r="G5">
        <v>0</v>
      </c>
      <c r="H5">
        <v>7</v>
      </c>
      <c r="I5">
        <v>200</v>
      </c>
      <c r="J5" t="str">
        <f>リレーオーダー用紙!AS10</f>
        <v/>
      </c>
      <c r="K5" t="str">
        <f>リレーオーダー用紙!AT10</f>
        <v/>
      </c>
      <c r="L5" t="str">
        <f>リレーオーダー用紙!AU10</f>
        <v/>
      </c>
      <c r="M5" t="str">
        <f>リレーオーダー用紙!AV10</f>
        <v/>
      </c>
    </row>
    <row r="6" spans="1:13">
      <c r="A6" t="str">
        <f>IF(リレーオーダー用紙!F11="","",0)</f>
        <v/>
      </c>
      <c r="B6" s="48">
        <f>団体!$C$3</f>
        <v>0</v>
      </c>
      <c r="C6">
        <f>団体!$E$3</f>
        <v>0</v>
      </c>
      <c r="D6" s="47" t="str">
        <f>リレーオーダー用紙!AH11</f>
        <v/>
      </c>
      <c r="E6" t="str">
        <f>リレーオーダー用紙!AW11</f>
        <v>999:99.99</v>
      </c>
      <c r="F6" s="47" t="str">
        <f>団体!$B$3</f>
        <v/>
      </c>
      <c r="G6">
        <v>0</v>
      </c>
      <c r="H6">
        <v>7</v>
      </c>
      <c r="I6">
        <v>200</v>
      </c>
      <c r="J6" t="str">
        <f>リレーオーダー用紙!AS11</f>
        <v/>
      </c>
      <c r="K6" t="str">
        <f>リレーオーダー用紙!AT11</f>
        <v/>
      </c>
      <c r="L6" t="str">
        <f>リレーオーダー用紙!AU11</f>
        <v/>
      </c>
      <c r="M6" t="str">
        <f>リレーオーダー用紙!AV11</f>
        <v/>
      </c>
    </row>
    <row r="7" spans="1:13">
      <c r="A7" t="str">
        <f>IF(リレーオーダー用紙!F12="","",0)</f>
        <v/>
      </c>
      <c r="B7" s="48">
        <f>団体!$C$3</f>
        <v>0</v>
      </c>
      <c r="C7">
        <f>団体!$E$3</f>
        <v>0</v>
      </c>
      <c r="D7" s="47" t="str">
        <f>リレーオーダー用紙!AH12</f>
        <v/>
      </c>
      <c r="E7" t="str">
        <f>リレーオーダー用紙!AW12</f>
        <v>999:99.99</v>
      </c>
      <c r="F7" s="47" t="str">
        <f>団体!$B$3</f>
        <v/>
      </c>
      <c r="G7">
        <v>0</v>
      </c>
      <c r="H7">
        <v>7</v>
      </c>
      <c r="I7">
        <v>200</v>
      </c>
      <c r="J7" t="str">
        <f>リレーオーダー用紙!AS12</f>
        <v/>
      </c>
      <c r="K7" t="str">
        <f>リレーオーダー用紙!AT12</f>
        <v/>
      </c>
      <c r="L7" t="str">
        <f>リレーオーダー用紙!AU12</f>
        <v/>
      </c>
      <c r="M7" t="str">
        <f>リレーオーダー用紙!AV12</f>
        <v/>
      </c>
    </row>
    <row r="8" spans="1:13">
      <c r="A8" s="118" t="str">
        <f>IF(リレーオーダー用紙!F13="","",0)</f>
        <v/>
      </c>
      <c r="B8" s="125">
        <f>団体!$C$3</f>
        <v>0</v>
      </c>
      <c r="C8" s="118">
        <f>団体!$E$3</f>
        <v>0</v>
      </c>
      <c r="D8" s="123" t="str">
        <f>リレーオーダー用紙!AH13</f>
        <v/>
      </c>
      <c r="E8" s="118" t="str">
        <f>リレーオーダー用紙!AW13</f>
        <v>999:99.99</v>
      </c>
      <c r="F8" s="123" t="str">
        <f>団体!$B$3</f>
        <v/>
      </c>
      <c r="G8" s="118">
        <v>0</v>
      </c>
      <c r="H8" s="118">
        <v>7</v>
      </c>
      <c r="I8" s="118">
        <v>200</v>
      </c>
      <c r="J8" s="118" t="str">
        <f>リレーオーダー用紙!AS13</f>
        <v/>
      </c>
      <c r="K8" s="118" t="str">
        <f>リレーオーダー用紙!AT13</f>
        <v/>
      </c>
      <c r="L8" s="118" t="str">
        <f>リレーオーダー用紙!AU13</f>
        <v/>
      </c>
      <c r="M8" s="118" t="str">
        <f>リレーオーダー用紙!AV13</f>
        <v/>
      </c>
    </row>
    <row r="9" spans="1:13">
      <c r="A9" t="str">
        <f>IF(リレーオーダー用紙!F14="","",0)</f>
        <v/>
      </c>
      <c r="B9" s="48"/>
      <c r="D9" s="47"/>
      <c r="F9" s="47"/>
    </row>
    <row r="10" spans="1:13">
      <c r="A10" s="118"/>
      <c r="B10" s="125"/>
      <c r="C10" s="118"/>
      <c r="D10" s="123"/>
      <c r="E10" s="118"/>
      <c r="F10" s="123"/>
      <c r="G10" s="118"/>
      <c r="H10" s="118"/>
      <c r="I10" s="118"/>
      <c r="J10" s="118"/>
      <c r="K10" s="118"/>
      <c r="L10" s="118"/>
      <c r="M10" s="118"/>
    </row>
    <row r="11" spans="1:13">
      <c r="A11" t="str">
        <f>IF(リレーオーダー用紙!F16="","",0)</f>
        <v/>
      </c>
      <c r="B11" s="48">
        <f>団体!$C$3</f>
        <v>0</v>
      </c>
      <c r="C11">
        <f>団体!$E$3</f>
        <v>0</v>
      </c>
      <c r="D11" s="47" t="str">
        <f>リレーオーダー用紙!AH16</f>
        <v/>
      </c>
      <c r="E11" t="str">
        <f>リレーオーダー用紙!AW16</f>
        <v>999:99.99</v>
      </c>
      <c r="F11" s="47" t="str">
        <f>団体!$B$3</f>
        <v/>
      </c>
      <c r="G11">
        <v>0</v>
      </c>
      <c r="H11">
        <v>6</v>
      </c>
      <c r="I11">
        <v>200</v>
      </c>
      <c r="J11" t="str">
        <f>リレーオーダー用紙!AS16</f>
        <v/>
      </c>
      <c r="K11" t="str">
        <f>リレーオーダー用紙!AT16</f>
        <v/>
      </c>
      <c r="L11" t="str">
        <f>リレーオーダー用紙!AU16</f>
        <v/>
      </c>
      <c r="M11" t="str">
        <f>リレーオーダー用紙!AV16</f>
        <v/>
      </c>
    </row>
    <row r="12" spans="1:13">
      <c r="A12" t="str">
        <f>IF(リレーオーダー用紙!F17="","",0)</f>
        <v/>
      </c>
      <c r="B12" s="48">
        <f>団体!$C$3</f>
        <v>0</v>
      </c>
      <c r="C12">
        <f>団体!$E$3</f>
        <v>0</v>
      </c>
      <c r="D12" s="47" t="str">
        <f>リレーオーダー用紙!AH17</f>
        <v/>
      </c>
      <c r="E12" t="str">
        <f>リレーオーダー用紙!AW17</f>
        <v>999:99.99</v>
      </c>
      <c r="F12" s="47" t="str">
        <f>団体!$B$3</f>
        <v/>
      </c>
      <c r="G12">
        <v>0</v>
      </c>
      <c r="H12">
        <v>6</v>
      </c>
      <c r="I12">
        <v>200</v>
      </c>
      <c r="J12" t="str">
        <f>リレーオーダー用紙!AS17</f>
        <v/>
      </c>
      <c r="K12" t="str">
        <f>リレーオーダー用紙!AT17</f>
        <v/>
      </c>
      <c r="L12" t="str">
        <f>リレーオーダー用紙!AU17</f>
        <v/>
      </c>
      <c r="M12" t="str">
        <f>リレーオーダー用紙!AV17</f>
        <v/>
      </c>
    </row>
    <row r="13" spans="1:13">
      <c r="A13" t="str">
        <f>IF(リレーオーダー用紙!F18="","",0)</f>
        <v/>
      </c>
      <c r="B13" s="48">
        <f>団体!$C$3</f>
        <v>0</v>
      </c>
      <c r="C13">
        <f>団体!$E$3</f>
        <v>0</v>
      </c>
      <c r="D13" s="47" t="str">
        <f>リレーオーダー用紙!AH18</f>
        <v/>
      </c>
      <c r="E13" t="str">
        <f>リレーオーダー用紙!AW18</f>
        <v>999:99.99</v>
      </c>
      <c r="F13" s="47" t="str">
        <f>団体!$B$3</f>
        <v/>
      </c>
      <c r="G13">
        <v>0</v>
      </c>
      <c r="H13">
        <v>6</v>
      </c>
      <c r="I13">
        <v>200</v>
      </c>
      <c r="J13" t="str">
        <f>リレーオーダー用紙!AS18</f>
        <v/>
      </c>
      <c r="K13" t="str">
        <f>リレーオーダー用紙!AT18</f>
        <v/>
      </c>
      <c r="L13" t="str">
        <f>リレーオーダー用紙!AU18</f>
        <v/>
      </c>
      <c r="M13" t="str">
        <f>リレーオーダー用紙!AV18</f>
        <v/>
      </c>
    </row>
    <row r="14" spans="1:13">
      <c r="A14" t="str">
        <f>IF(リレーオーダー用紙!F19="","",0)</f>
        <v/>
      </c>
      <c r="B14" s="48">
        <f>団体!$C$3</f>
        <v>0</v>
      </c>
      <c r="C14">
        <f>団体!$E$3</f>
        <v>0</v>
      </c>
      <c r="D14" s="47" t="str">
        <f>リレーオーダー用紙!AH19</f>
        <v/>
      </c>
      <c r="E14" t="str">
        <f>リレーオーダー用紙!AW19</f>
        <v>999:99.99</v>
      </c>
      <c r="F14" s="47" t="str">
        <f>団体!$B$3</f>
        <v/>
      </c>
      <c r="G14">
        <v>0</v>
      </c>
      <c r="H14">
        <v>6</v>
      </c>
      <c r="I14">
        <v>200</v>
      </c>
      <c r="J14" t="str">
        <f>リレーオーダー用紙!AS19</f>
        <v/>
      </c>
      <c r="K14" t="str">
        <f>リレーオーダー用紙!AT19</f>
        <v/>
      </c>
      <c r="L14" t="str">
        <f>リレーオーダー用紙!AU19</f>
        <v/>
      </c>
      <c r="M14" t="str">
        <f>リレーオーダー用紙!AV19</f>
        <v/>
      </c>
    </row>
    <row r="15" spans="1:13">
      <c r="A15" t="str">
        <f>IF(リレーオーダー用紙!F20="","",0)</f>
        <v/>
      </c>
      <c r="B15" s="48">
        <f>団体!$C$3</f>
        <v>0</v>
      </c>
      <c r="C15">
        <f>団体!$E$3</f>
        <v>0</v>
      </c>
      <c r="D15" s="47" t="str">
        <f>リレーオーダー用紙!AH20</f>
        <v/>
      </c>
      <c r="E15" t="str">
        <f>リレーオーダー用紙!AW20</f>
        <v>999:99.99</v>
      </c>
      <c r="F15" s="47" t="str">
        <f>団体!$B$3</f>
        <v/>
      </c>
      <c r="G15">
        <v>0</v>
      </c>
      <c r="H15">
        <v>6</v>
      </c>
      <c r="I15">
        <v>200</v>
      </c>
      <c r="J15" t="str">
        <f>リレーオーダー用紙!AS20</f>
        <v/>
      </c>
      <c r="K15" t="str">
        <f>リレーオーダー用紙!AT20</f>
        <v/>
      </c>
      <c r="L15" t="str">
        <f>リレーオーダー用紙!AU20</f>
        <v/>
      </c>
      <c r="M15" t="str">
        <f>リレーオーダー用紙!AV20</f>
        <v/>
      </c>
    </row>
    <row r="16" spans="1:13">
      <c r="A16" t="str">
        <f>IF(リレーオーダー用紙!F21="","",0)</f>
        <v/>
      </c>
      <c r="B16" s="48">
        <f>団体!$C$3</f>
        <v>0</v>
      </c>
      <c r="C16">
        <f>団体!$E$3</f>
        <v>0</v>
      </c>
      <c r="D16" s="47" t="str">
        <f>リレーオーダー用紙!AH21</f>
        <v/>
      </c>
      <c r="E16" t="str">
        <f>リレーオーダー用紙!AW21</f>
        <v>999:99.99</v>
      </c>
      <c r="F16" s="47" t="str">
        <f>団体!$B$3</f>
        <v/>
      </c>
      <c r="G16">
        <v>0</v>
      </c>
      <c r="H16">
        <v>6</v>
      </c>
      <c r="I16">
        <v>200</v>
      </c>
      <c r="J16" t="str">
        <f>リレーオーダー用紙!AS21</f>
        <v/>
      </c>
      <c r="K16" t="str">
        <f>リレーオーダー用紙!AT21</f>
        <v/>
      </c>
      <c r="L16" t="str">
        <f>リレーオーダー用紙!AU21</f>
        <v/>
      </c>
      <c r="M16" t="str">
        <f>リレーオーダー用紙!AV21</f>
        <v/>
      </c>
    </row>
    <row r="17" spans="1:13">
      <c r="A17" s="118" t="str">
        <f>IF(リレーオーダー用紙!F22="","",0)</f>
        <v/>
      </c>
      <c r="B17" s="125">
        <f>団体!$C$3</f>
        <v>0</v>
      </c>
      <c r="C17" s="118">
        <f>団体!$E$3</f>
        <v>0</v>
      </c>
      <c r="D17" s="123" t="str">
        <f>リレーオーダー用紙!AH22</f>
        <v/>
      </c>
      <c r="E17" s="118" t="str">
        <f>リレーオーダー用紙!AW22</f>
        <v>999:99.99</v>
      </c>
      <c r="F17" s="123" t="str">
        <f>団体!$B$3</f>
        <v/>
      </c>
      <c r="G17" s="118">
        <v>0</v>
      </c>
      <c r="H17" s="118">
        <v>6</v>
      </c>
      <c r="I17" s="118">
        <v>200</v>
      </c>
      <c r="J17" s="118" t="str">
        <f>リレーオーダー用紙!AS22</f>
        <v/>
      </c>
      <c r="K17" s="118" t="str">
        <f>リレーオーダー用紙!AT22</f>
        <v/>
      </c>
      <c r="L17" s="118" t="str">
        <f>リレーオーダー用紙!AU22</f>
        <v/>
      </c>
      <c r="M17" s="118" t="str">
        <f>リレーオーダー用紙!AV22</f>
        <v/>
      </c>
    </row>
    <row r="18" spans="1:13">
      <c r="B18" s="48"/>
      <c r="D18" s="47"/>
      <c r="F18" s="47"/>
    </row>
    <row r="19" spans="1:13">
      <c r="A19" s="118"/>
      <c r="B19" s="125"/>
      <c r="C19" s="118"/>
      <c r="D19" s="123"/>
      <c r="E19" s="118"/>
      <c r="F19" s="123"/>
      <c r="G19" s="118"/>
      <c r="H19" s="118"/>
      <c r="I19" s="118"/>
      <c r="J19" s="118"/>
      <c r="K19" s="118"/>
      <c r="L19" s="118"/>
      <c r="M19" s="118"/>
    </row>
    <row r="20" spans="1:13">
      <c r="A20" t="str">
        <f>IF(リレーオーダー用紙!F25="","",5)</f>
        <v/>
      </c>
      <c r="B20" s="48">
        <f>団体!$C$3</f>
        <v>0</v>
      </c>
      <c r="C20">
        <f>団体!$E$3</f>
        <v>0</v>
      </c>
      <c r="D20" s="47" t="str">
        <f>リレーオーダー用紙!AH25</f>
        <v/>
      </c>
      <c r="E20" t="str">
        <f>リレーオーダー用紙!AW25</f>
        <v>999:99.99</v>
      </c>
      <c r="F20" s="47" t="str">
        <f>団体!$B$3</f>
        <v/>
      </c>
      <c r="G20">
        <v>0</v>
      </c>
      <c r="H20">
        <v>7</v>
      </c>
      <c r="I20">
        <v>200</v>
      </c>
      <c r="J20" t="str">
        <f>リレーオーダー用紙!AS25</f>
        <v/>
      </c>
      <c r="K20" t="str">
        <f>リレーオーダー用紙!AT25</f>
        <v/>
      </c>
      <c r="L20" t="str">
        <f>リレーオーダー用紙!AU25</f>
        <v/>
      </c>
      <c r="M20" t="str">
        <f>リレーオーダー用紙!AV25</f>
        <v/>
      </c>
    </row>
    <row r="21" spans="1:13">
      <c r="A21" t="str">
        <f>IF(リレーオーダー用紙!F26="","",5)</f>
        <v/>
      </c>
      <c r="B21" s="48">
        <f>団体!$C$3</f>
        <v>0</v>
      </c>
      <c r="C21">
        <f>団体!$E$3</f>
        <v>0</v>
      </c>
      <c r="D21" s="47" t="str">
        <f>リレーオーダー用紙!AH26</f>
        <v/>
      </c>
      <c r="E21" t="str">
        <f>リレーオーダー用紙!AW26</f>
        <v>999:99.99</v>
      </c>
      <c r="F21" s="47" t="str">
        <f>団体!$B$3</f>
        <v/>
      </c>
      <c r="G21">
        <v>0</v>
      </c>
      <c r="H21">
        <v>7</v>
      </c>
      <c r="I21">
        <v>200</v>
      </c>
      <c r="J21" t="str">
        <f>リレーオーダー用紙!AS26</f>
        <v/>
      </c>
      <c r="K21" t="str">
        <f>リレーオーダー用紙!AT26</f>
        <v/>
      </c>
      <c r="L21" t="str">
        <f>リレーオーダー用紙!AU26</f>
        <v/>
      </c>
      <c r="M21" t="str">
        <f>リレーオーダー用紙!AV26</f>
        <v/>
      </c>
    </row>
    <row r="22" spans="1:13">
      <c r="A22" t="str">
        <f>IF(リレーオーダー用紙!F27="","",5)</f>
        <v/>
      </c>
      <c r="B22" s="48">
        <f>団体!$C$3</f>
        <v>0</v>
      </c>
      <c r="C22">
        <f>団体!$E$3</f>
        <v>0</v>
      </c>
      <c r="D22" s="47" t="str">
        <f>リレーオーダー用紙!AH27</f>
        <v/>
      </c>
      <c r="E22" t="str">
        <f>リレーオーダー用紙!AW27</f>
        <v>999:99.99</v>
      </c>
      <c r="F22" s="47" t="str">
        <f>団体!$B$3</f>
        <v/>
      </c>
      <c r="G22">
        <v>0</v>
      </c>
      <c r="H22">
        <v>7</v>
      </c>
      <c r="I22">
        <v>200</v>
      </c>
      <c r="J22" t="str">
        <f>リレーオーダー用紙!AS27</f>
        <v/>
      </c>
      <c r="K22" t="str">
        <f>リレーオーダー用紙!AT27</f>
        <v/>
      </c>
      <c r="L22" t="str">
        <f>リレーオーダー用紙!AU27</f>
        <v/>
      </c>
      <c r="M22" t="str">
        <f>リレーオーダー用紙!AV27</f>
        <v/>
      </c>
    </row>
    <row r="23" spans="1:13">
      <c r="A23" t="str">
        <f>IF(リレーオーダー用紙!F28="","",5)</f>
        <v/>
      </c>
      <c r="B23" s="48">
        <f>団体!$C$3</f>
        <v>0</v>
      </c>
      <c r="C23">
        <f>団体!$E$3</f>
        <v>0</v>
      </c>
      <c r="D23" s="47" t="str">
        <f>リレーオーダー用紙!AH28</f>
        <v/>
      </c>
      <c r="E23" t="str">
        <f>リレーオーダー用紙!AW28</f>
        <v>999:99.99</v>
      </c>
      <c r="F23" s="47" t="str">
        <f>団体!$B$3</f>
        <v/>
      </c>
      <c r="G23">
        <v>0</v>
      </c>
      <c r="H23">
        <v>7</v>
      </c>
      <c r="I23">
        <v>200</v>
      </c>
      <c r="J23" t="str">
        <f>リレーオーダー用紙!AS28</f>
        <v/>
      </c>
      <c r="K23" t="str">
        <f>リレーオーダー用紙!AT28</f>
        <v/>
      </c>
      <c r="L23" t="str">
        <f>リレーオーダー用紙!AU28</f>
        <v/>
      </c>
      <c r="M23" t="str">
        <f>リレーオーダー用紙!AV28</f>
        <v/>
      </c>
    </row>
    <row r="24" spans="1:13">
      <c r="A24" t="str">
        <f>IF(リレーオーダー用紙!F29="","",5)</f>
        <v/>
      </c>
      <c r="B24" s="48">
        <f>団体!$C$3</f>
        <v>0</v>
      </c>
      <c r="C24">
        <f>団体!$E$3</f>
        <v>0</v>
      </c>
      <c r="D24" s="47" t="str">
        <f>リレーオーダー用紙!AH29</f>
        <v/>
      </c>
      <c r="E24" t="str">
        <f>リレーオーダー用紙!AW29</f>
        <v>999:99.99</v>
      </c>
      <c r="F24" s="47" t="str">
        <f>団体!$B$3</f>
        <v/>
      </c>
      <c r="G24">
        <v>0</v>
      </c>
      <c r="H24">
        <v>7</v>
      </c>
      <c r="I24">
        <v>200</v>
      </c>
      <c r="J24" t="str">
        <f>リレーオーダー用紙!AS29</f>
        <v/>
      </c>
      <c r="K24" t="str">
        <f>リレーオーダー用紙!AT29</f>
        <v/>
      </c>
      <c r="L24" t="str">
        <f>リレーオーダー用紙!AU29</f>
        <v/>
      </c>
      <c r="M24" t="str">
        <f>リレーオーダー用紙!AV29</f>
        <v/>
      </c>
    </row>
    <row r="25" spans="1:13">
      <c r="A25" t="str">
        <f>IF(リレーオーダー用紙!F30="","",5)</f>
        <v/>
      </c>
      <c r="B25" s="48">
        <f>団体!$C$3</f>
        <v>0</v>
      </c>
      <c r="C25">
        <f>団体!$E$3</f>
        <v>0</v>
      </c>
      <c r="D25" s="47" t="str">
        <f>リレーオーダー用紙!AH30</f>
        <v/>
      </c>
      <c r="E25" t="str">
        <f>リレーオーダー用紙!AW30</f>
        <v>999:99.99</v>
      </c>
      <c r="F25" s="47" t="str">
        <f>団体!$B$3</f>
        <v/>
      </c>
      <c r="G25">
        <v>0</v>
      </c>
      <c r="H25">
        <v>7</v>
      </c>
      <c r="I25">
        <v>200</v>
      </c>
      <c r="J25" t="str">
        <f>リレーオーダー用紙!AS30</f>
        <v/>
      </c>
      <c r="K25" t="str">
        <f>リレーオーダー用紙!AT30</f>
        <v/>
      </c>
      <c r="L25" t="str">
        <f>リレーオーダー用紙!AU30</f>
        <v/>
      </c>
      <c r="M25" t="str">
        <f>リレーオーダー用紙!AV30</f>
        <v/>
      </c>
    </row>
    <row r="26" spans="1:13">
      <c r="A26" s="118" t="str">
        <f>IF(リレーオーダー用紙!F31="","",5)</f>
        <v/>
      </c>
      <c r="B26" s="125">
        <f>団体!$C$3</f>
        <v>0</v>
      </c>
      <c r="C26" s="118">
        <f>団体!$E$3</f>
        <v>0</v>
      </c>
      <c r="D26" s="123" t="str">
        <f>リレーオーダー用紙!AH31</f>
        <v/>
      </c>
      <c r="E26" s="118" t="str">
        <f>リレーオーダー用紙!AW31</f>
        <v>999:99.99</v>
      </c>
      <c r="F26" s="123" t="str">
        <f>団体!$B$3</f>
        <v/>
      </c>
      <c r="G26" s="118">
        <v>0</v>
      </c>
      <c r="H26" s="118">
        <v>7</v>
      </c>
      <c r="I26" s="118">
        <v>200</v>
      </c>
      <c r="J26" s="118" t="str">
        <f>リレーオーダー用紙!AS31</f>
        <v/>
      </c>
      <c r="K26" s="118" t="str">
        <f>リレーオーダー用紙!AT31</f>
        <v/>
      </c>
      <c r="L26" s="118" t="str">
        <f>リレーオーダー用紙!AU31</f>
        <v/>
      </c>
      <c r="M26" s="118" t="str">
        <f>リレーオーダー用紙!AV31</f>
        <v/>
      </c>
    </row>
    <row r="27" spans="1:13">
      <c r="A27" t="str">
        <f>IF(リレーオーダー用紙!F32="","",5)</f>
        <v/>
      </c>
      <c r="B27" s="48"/>
      <c r="D27" s="47"/>
      <c r="F27" s="47"/>
    </row>
    <row r="28" spans="1:13">
      <c r="A28" s="118"/>
      <c r="B28" s="125"/>
      <c r="C28" s="118"/>
      <c r="D28" s="123"/>
      <c r="E28" s="118"/>
      <c r="F28" s="123"/>
      <c r="G28" s="118"/>
      <c r="H28" s="118"/>
      <c r="I28" s="118"/>
      <c r="J28" s="118"/>
      <c r="K28" s="118"/>
      <c r="L28" s="118"/>
      <c r="M28" s="118"/>
    </row>
    <row r="29" spans="1:13">
      <c r="A29" t="str">
        <f>IF(リレーオーダー用紙!F34="","",5)</f>
        <v/>
      </c>
      <c r="B29" s="48">
        <f>団体!$C$3</f>
        <v>0</v>
      </c>
      <c r="C29">
        <f>団体!$E$3</f>
        <v>0</v>
      </c>
      <c r="D29" s="47" t="str">
        <f>リレーオーダー用紙!AH34</f>
        <v/>
      </c>
      <c r="E29" t="str">
        <f>リレーオーダー用紙!AW34</f>
        <v>999:99.99</v>
      </c>
      <c r="F29" s="47" t="str">
        <f>団体!$B$3</f>
        <v/>
      </c>
      <c r="G29">
        <v>0</v>
      </c>
      <c r="H29">
        <v>6</v>
      </c>
      <c r="I29">
        <v>200</v>
      </c>
      <c r="J29" t="str">
        <f>リレーオーダー用紙!AS34</f>
        <v/>
      </c>
      <c r="K29" t="str">
        <f>リレーオーダー用紙!AT34</f>
        <v/>
      </c>
      <c r="L29" t="str">
        <f>リレーオーダー用紙!AU34</f>
        <v/>
      </c>
      <c r="M29" t="str">
        <f>リレーオーダー用紙!AV34</f>
        <v/>
      </c>
    </row>
    <row r="30" spans="1:13">
      <c r="A30" t="str">
        <f>IF(リレーオーダー用紙!F35="","",5)</f>
        <v/>
      </c>
      <c r="B30" s="48">
        <f>団体!$C$3</f>
        <v>0</v>
      </c>
      <c r="C30">
        <f>団体!$E$3</f>
        <v>0</v>
      </c>
      <c r="D30" s="47" t="str">
        <f>リレーオーダー用紙!AH35</f>
        <v/>
      </c>
      <c r="E30" t="str">
        <f>リレーオーダー用紙!AW35</f>
        <v>999:99.99</v>
      </c>
      <c r="F30" s="47" t="str">
        <f>団体!$B$3</f>
        <v/>
      </c>
      <c r="G30">
        <v>0</v>
      </c>
      <c r="H30">
        <v>6</v>
      </c>
      <c r="I30">
        <v>200</v>
      </c>
      <c r="J30" t="str">
        <f>リレーオーダー用紙!AS35</f>
        <v/>
      </c>
      <c r="K30" t="str">
        <f>リレーオーダー用紙!AT35</f>
        <v/>
      </c>
      <c r="L30" t="str">
        <f>リレーオーダー用紙!AU35</f>
        <v/>
      </c>
      <c r="M30" t="str">
        <f>リレーオーダー用紙!AV35</f>
        <v/>
      </c>
    </row>
    <row r="31" spans="1:13">
      <c r="A31" t="str">
        <f>IF(リレーオーダー用紙!F36="","",5)</f>
        <v/>
      </c>
      <c r="B31" s="48">
        <f>団体!$C$3</f>
        <v>0</v>
      </c>
      <c r="C31">
        <f>団体!$E$3</f>
        <v>0</v>
      </c>
      <c r="D31" s="47" t="str">
        <f>リレーオーダー用紙!AH36</f>
        <v/>
      </c>
      <c r="E31" t="str">
        <f>リレーオーダー用紙!AW36</f>
        <v>999:99.99</v>
      </c>
      <c r="F31" s="47" t="str">
        <f>団体!$B$3</f>
        <v/>
      </c>
      <c r="G31">
        <v>0</v>
      </c>
      <c r="H31">
        <v>6</v>
      </c>
      <c r="I31">
        <v>200</v>
      </c>
      <c r="J31" t="str">
        <f>リレーオーダー用紙!AS36</f>
        <v/>
      </c>
      <c r="K31" t="str">
        <f>リレーオーダー用紙!AT36</f>
        <v/>
      </c>
      <c r="L31" t="str">
        <f>リレーオーダー用紙!AU36</f>
        <v/>
      </c>
      <c r="M31" t="str">
        <f>リレーオーダー用紙!AV36</f>
        <v/>
      </c>
    </row>
    <row r="32" spans="1:13">
      <c r="A32" t="str">
        <f>IF(リレーオーダー用紙!F37="","",5)</f>
        <v/>
      </c>
      <c r="B32" s="48">
        <f>団体!$C$3</f>
        <v>0</v>
      </c>
      <c r="C32">
        <f>団体!$E$3</f>
        <v>0</v>
      </c>
      <c r="D32" s="47" t="str">
        <f>リレーオーダー用紙!AH37</f>
        <v/>
      </c>
      <c r="E32" t="str">
        <f>リレーオーダー用紙!AW37</f>
        <v>999:99.99</v>
      </c>
      <c r="F32" s="47" t="str">
        <f>団体!$B$3</f>
        <v/>
      </c>
      <c r="G32">
        <v>0</v>
      </c>
      <c r="H32">
        <v>6</v>
      </c>
      <c r="I32">
        <v>200</v>
      </c>
      <c r="J32" t="str">
        <f>リレーオーダー用紙!AS37</f>
        <v/>
      </c>
      <c r="K32" t="str">
        <f>リレーオーダー用紙!AT37</f>
        <v/>
      </c>
      <c r="L32" t="str">
        <f>リレーオーダー用紙!AU37</f>
        <v/>
      </c>
      <c r="M32" t="str">
        <f>リレーオーダー用紙!AV37</f>
        <v/>
      </c>
    </row>
    <row r="33" spans="1:13">
      <c r="A33" t="str">
        <f>IF(リレーオーダー用紙!F38="","",5)</f>
        <v/>
      </c>
      <c r="B33" s="48">
        <f>団体!$C$3</f>
        <v>0</v>
      </c>
      <c r="C33">
        <f>団体!$E$3</f>
        <v>0</v>
      </c>
      <c r="D33" s="47" t="str">
        <f>リレーオーダー用紙!AH38</f>
        <v/>
      </c>
      <c r="E33" t="str">
        <f>リレーオーダー用紙!AW38</f>
        <v>999:99.99</v>
      </c>
      <c r="F33" s="47" t="str">
        <f>団体!$B$3</f>
        <v/>
      </c>
      <c r="G33">
        <v>0</v>
      </c>
      <c r="H33">
        <v>6</v>
      </c>
      <c r="I33">
        <v>200</v>
      </c>
      <c r="J33" t="str">
        <f>リレーオーダー用紙!AS38</f>
        <v/>
      </c>
      <c r="K33" t="str">
        <f>リレーオーダー用紙!AT38</f>
        <v/>
      </c>
      <c r="L33" t="str">
        <f>リレーオーダー用紙!AU38</f>
        <v/>
      </c>
      <c r="M33" t="str">
        <f>リレーオーダー用紙!AV38</f>
        <v/>
      </c>
    </row>
    <row r="34" spans="1:13">
      <c r="A34" t="str">
        <f>IF(リレーオーダー用紙!F39="","",5)</f>
        <v/>
      </c>
      <c r="B34" s="48">
        <f>団体!$C$3</f>
        <v>0</v>
      </c>
      <c r="C34">
        <f>団体!$E$3</f>
        <v>0</v>
      </c>
      <c r="D34" s="47" t="str">
        <f>リレーオーダー用紙!AH39</f>
        <v/>
      </c>
      <c r="E34" t="str">
        <f>リレーオーダー用紙!AW39</f>
        <v>999:99.99</v>
      </c>
      <c r="F34" s="47" t="str">
        <f>団体!$B$3</f>
        <v/>
      </c>
      <c r="G34">
        <v>0</v>
      </c>
      <c r="H34">
        <v>6</v>
      </c>
      <c r="I34">
        <v>200</v>
      </c>
      <c r="J34" t="str">
        <f>リレーオーダー用紙!AS39</f>
        <v/>
      </c>
      <c r="K34" t="str">
        <f>リレーオーダー用紙!AT39</f>
        <v/>
      </c>
      <c r="L34" t="str">
        <f>リレーオーダー用紙!AU39</f>
        <v/>
      </c>
      <c r="M34" t="str">
        <f>リレーオーダー用紙!AV39</f>
        <v/>
      </c>
    </row>
    <row r="35" spans="1:13">
      <c r="A35" s="118" t="str">
        <f>IF(リレーオーダー用紙!F40="","",5)</f>
        <v/>
      </c>
      <c r="B35" s="125">
        <f>団体!$C$3</f>
        <v>0</v>
      </c>
      <c r="C35" s="118">
        <f>団体!$E$3</f>
        <v>0</v>
      </c>
      <c r="D35" s="123" t="str">
        <f>リレーオーダー用紙!AH40</f>
        <v/>
      </c>
      <c r="E35" s="118" t="str">
        <f>リレーオーダー用紙!AW40</f>
        <v>999:99.99</v>
      </c>
      <c r="F35" s="123" t="str">
        <f>団体!$B$3</f>
        <v/>
      </c>
      <c r="G35" s="118">
        <v>0</v>
      </c>
      <c r="H35" s="118">
        <v>6</v>
      </c>
      <c r="I35" s="118">
        <v>200</v>
      </c>
      <c r="J35" s="118" t="str">
        <f>リレーオーダー用紙!AS40</f>
        <v/>
      </c>
      <c r="K35" s="118" t="str">
        <f>リレーオーダー用紙!AT40</f>
        <v/>
      </c>
      <c r="L35" s="118" t="str">
        <f>リレーオーダー用紙!AU40</f>
        <v/>
      </c>
      <c r="M35" s="118" t="str">
        <f>リレーオーダー用紙!AV40</f>
        <v/>
      </c>
    </row>
    <row r="36" spans="1:13">
      <c r="A36" t="str">
        <f>IF(リレーオーダー用紙!F41="","",0)</f>
        <v/>
      </c>
      <c r="B36" s="48"/>
      <c r="D36" s="47"/>
      <c r="F36" s="47"/>
    </row>
    <row r="37" spans="1:13">
      <c r="A37" s="118" t="str">
        <f>IF(リレーオーダー用紙!F42="","",0)</f>
        <v/>
      </c>
      <c r="B37" s="125"/>
      <c r="C37" s="118"/>
      <c r="D37" s="123"/>
      <c r="E37" s="118"/>
      <c r="F37" s="123"/>
      <c r="G37" s="118"/>
      <c r="H37" s="118"/>
      <c r="I37" s="118"/>
      <c r="J37" s="118"/>
      <c r="K37" s="118"/>
      <c r="L37" s="118"/>
      <c r="M37" s="118"/>
    </row>
    <row r="38" spans="1:13">
      <c r="A38" t="str">
        <f>IF(リレーオーダー用紙!F43="","",9)</f>
        <v/>
      </c>
      <c r="B38" s="48">
        <f>団体!$C$3</f>
        <v>0</v>
      </c>
      <c r="C38">
        <f>団体!$E$3</f>
        <v>0</v>
      </c>
      <c r="D38" s="47" t="str">
        <f>リレーオーダー用紙!AH43</f>
        <v/>
      </c>
      <c r="E38" t="str">
        <f>リレーオーダー用紙!AW43</f>
        <v>999:99.99</v>
      </c>
      <c r="F38" s="47" t="str">
        <f>団体!$B$3</f>
        <v/>
      </c>
      <c r="G38">
        <v>0</v>
      </c>
      <c r="H38">
        <v>7</v>
      </c>
      <c r="I38">
        <v>200</v>
      </c>
      <c r="J38" t="str">
        <f>リレーオーダー用紙!AS43</f>
        <v/>
      </c>
      <c r="K38" t="str">
        <f>リレーオーダー用紙!AT43</f>
        <v/>
      </c>
      <c r="L38" t="str">
        <f>リレーオーダー用紙!AU43</f>
        <v/>
      </c>
      <c r="M38" t="str">
        <f>リレーオーダー用紙!AV43</f>
        <v/>
      </c>
    </row>
    <row r="39" spans="1:13">
      <c r="A39" t="str">
        <f>IF(リレーオーダー用紙!F44="","",9)</f>
        <v/>
      </c>
      <c r="B39" s="48">
        <f>団体!$C$3</f>
        <v>0</v>
      </c>
      <c r="C39">
        <f>団体!$E$3</f>
        <v>0</v>
      </c>
      <c r="D39" s="47" t="str">
        <f>リレーオーダー用紙!AH44</f>
        <v/>
      </c>
      <c r="E39" t="str">
        <f>リレーオーダー用紙!AW44</f>
        <v>999:99.99</v>
      </c>
      <c r="F39" s="47" t="str">
        <f>団体!$B$3</f>
        <v/>
      </c>
      <c r="G39">
        <v>0</v>
      </c>
      <c r="H39">
        <v>7</v>
      </c>
      <c r="I39">
        <v>200</v>
      </c>
      <c r="J39" t="str">
        <f>リレーオーダー用紙!AS44</f>
        <v/>
      </c>
      <c r="K39" t="str">
        <f>リレーオーダー用紙!AT44</f>
        <v/>
      </c>
      <c r="L39" t="str">
        <f>リレーオーダー用紙!AU44</f>
        <v/>
      </c>
      <c r="M39" t="str">
        <f>リレーオーダー用紙!AV44</f>
        <v/>
      </c>
    </row>
    <row r="40" spans="1:13">
      <c r="A40" t="str">
        <f>IF(リレーオーダー用紙!F45="","",9)</f>
        <v/>
      </c>
      <c r="B40" s="48">
        <f>団体!$C$3</f>
        <v>0</v>
      </c>
      <c r="C40">
        <f>団体!$E$3</f>
        <v>0</v>
      </c>
      <c r="D40" s="47" t="str">
        <f>リレーオーダー用紙!AH45</f>
        <v/>
      </c>
      <c r="E40" t="str">
        <f>リレーオーダー用紙!AW45</f>
        <v>999:99.99</v>
      </c>
      <c r="F40" s="47" t="str">
        <f>団体!$B$3</f>
        <v/>
      </c>
      <c r="G40">
        <v>0</v>
      </c>
      <c r="H40">
        <v>7</v>
      </c>
      <c r="I40">
        <v>200</v>
      </c>
      <c r="J40" t="str">
        <f>リレーオーダー用紙!AS45</f>
        <v/>
      </c>
      <c r="K40" t="str">
        <f>リレーオーダー用紙!AT45</f>
        <v/>
      </c>
      <c r="L40" t="str">
        <f>リレーオーダー用紙!AU45</f>
        <v/>
      </c>
      <c r="M40" t="str">
        <f>リレーオーダー用紙!AV45</f>
        <v/>
      </c>
    </row>
    <row r="41" spans="1:13">
      <c r="A41" t="str">
        <f>IF(リレーオーダー用紙!F46="","",9)</f>
        <v/>
      </c>
      <c r="B41" s="48">
        <f>団体!$C$3</f>
        <v>0</v>
      </c>
      <c r="C41">
        <f>団体!$E$3</f>
        <v>0</v>
      </c>
      <c r="D41" s="47" t="str">
        <f>リレーオーダー用紙!AH46</f>
        <v/>
      </c>
      <c r="E41" t="str">
        <f>リレーオーダー用紙!AW46</f>
        <v>999:99.99</v>
      </c>
      <c r="F41" s="47" t="str">
        <f>団体!$B$3</f>
        <v/>
      </c>
      <c r="G41">
        <v>0</v>
      </c>
      <c r="H41">
        <v>7</v>
      </c>
      <c r="I41">
        <v>200</v>
      </c>
      <c r="J41" t="str">
        <f>リレーオーダー用紙!AS46</f>
        <v/>
      </c>
      <c r="K41" t="str">
        <f>リレーオーダー用紙!AT46</f>
        <v/>
      </c>
      <c r="L41" t="str">
        <f>リレーオーダー用紙!AU46</f>
        <v/>
      </c>
      <c r="M41" t="str">
        <f>リレーオーダー用紙!AV46</f>
        <v/>
      </c>
    </row>
    <row r="42" spans="1:13">
      <c r="A42" t="str">
        <f>IF(リレーオーダー用紙!F47="","",9)</f>
        <v/>
      </c>
      <c r="B42" s="48">
        <f>団体!$C$3</f>
        <v>0</v>
      </c>
      <c r="C42">
        <f>団体!$E$3</f>
        <v>0</v>
      </c>
      <c r="D42" s="47" t="str">
        <f>リレーオーダー用紙!AH47</f>
        <v/>
      </c>
      <c r="E42" t="str">
        <f>リレーオーダー用紙!AW47</f>
        <v>999:99.99</v>
      </c>
      <c r="F42" s="47" t="str">
        <f>団体!$B$3</f>
        <v/>
      </c>
      <c r="G42">
        <v>0</v>
      </c>
      <c r="H42">
        <v>7</v>
      </c>
      <c r="I42">
        <v>200</v>
      </c>
      <c r="J42" t="str">
        <f>リレーオーダー用紙!AS47</f>
        <v/>
      </c>
      <c r="K42" t="str">
        <f>リレーオーダー用紙!AT47</f>
        <v/>
      </c>
      <c r="L42" t="str">
        <f>リレーオーダー用紙!AU47</f>
        <v/>
      </c>
      <c r="M42" t="str">
        <f>リレーオーダー用紙!AV47</f>
        <v/>
      </c>
    </row>
    <row r="43" spans="1:13">
      <c r="A43" t="str">
        <f>IF(リレーオーダー用紙!F48="","",9)</f>
        <v/>
      </c>
      <c r="B43" s="48">
        <f>団体!$C$3</f>
        <v>0</v>
      </c>
      <c r="C43">
        <f>団体!$E$3</f>
        <v>0</v>
      </c>
      <c r="D43" s="47" t="str">
        <f>リレーオーダー用紙!AH48</f>
        <v/>
      </c>
      <c r="E43" t="str">
        <f>リレーオーダー用紙!AW48</f>
        <v>999:99.99</v>
      </c>
      <c r="F43" s="47" t="str">
        <f>団体!$B$3</f>
        <v/>
      </c>
      <c r="G43">
        <v>0</v>
      </c>
      <c r="H43">
        <v>7</v>
      </c>
      <c r="I43">
        <v>200</v>
      </c>
      <c r="J43" t="str">
        <f>リレーオーダー用紙!AS48</f>
        <v/>
      </c>
      <c r="K43" t="str">
        <f>リレーオーダー用紙!AT48</f>
        <v/>
      </c>
      <c r="L43" t="str">
        <f>リレーオーダー用紙!AU48</f>
        <v/>
      </c>
      <c r="M43" t="str">
        <f>リレーオーダー用紙!AV48</f>
        <v/>
      </c>
    </row>
    <row r="44" spans="1:13">
      <c r="A44" s="118" t="str">
        <f>IF(リレーオーダー用紙!F49="","",9)</f>
        <v/>
      </c>
      <c r="B44" s="125">
        <f>団体!$C$3</f>
        <v>0</v>
      </c>
      <c r="C44" s="118">
        <f>団体!$E$3</f>
        <v>0</v>
      </c>
      <c r="D44" s="123" t="str">
        <f>リレーオーダー用紙!AH49</f>
        <v/>
      </c>
      <c r="E44" s="118" t="str">
        <f>リレーオーダー用紙!AW49</f>
        <v>999:99.99</v>
      </c>
      <c r="F44" s="123" t="str">
        <f>団体!$B$3</f>
        <v/>
      </c>
      <c r="G44" s="118">
        <v>0</v>
      </c>
      <c r="H44" s="118">
        <v>7</v>
      </c>
      <c r="I44" s="118">
        <v>200</v>
      </c>
      <c r="J44" s="118" t="str">
        <f>リレーオーダー用紙!AS49</f>
        <v/>
      </c>
      <c r="K44" s="118" t="str">
        <f>リレーオーダー用紙!AT49</f>
        <v/>
      </c>
      <c r="L44" s="118" t="str">
        <f>リレーオーダー用紙!AU49</f>
        <v/>
      </c>
      <c r="M44" s="118" t="str">
        <f>リレーオーダー用紙!AV49</f>
        <v/>
      </c>
    </row>
    <row r="45" spans="1:13">
      <c r="A45" t="str">
        <f>IF(リレーオーダー用紙!F50="","",9)</f>
        <v/>
      </c>
      <c r="B45" s="48"/>
      <c r="D45" s="47"/>
      <c r="F45" s="47"/>
    </row>
    <row r="46" spans="1:13">
      <c r="A46" s="118" t="str">
        <f>IF(リレーオーダー用紙!F51="","",9)</f>
        <v/>
      </c>
      <c r="B46" s="125"/>
      <c r="C46" s="118"/>
      <c r="D46" s="123"/>
      <c r="E46" s="118"/>
      <c r="F46" s="123"/>
      <c r="G46" s="118"/>
      <c r="H46" s="118"/>
      <c r="I46" s="118"/>
      <c r="J46" s="118"/>
      <c r="K46" s="118"/>
      <c r="L46" s="118"/>
      <c r="M46" s="118"/>
    </row>
    <row r="47" spans="1:13">
      <c r="A47" t="str">
        <f>IF(リレーオーダー用紙!F52="","",9)</f>
        <v/>
      </c>
      <c r="B47" s="48">
        <f>団体!$C$3</f>
        <v>0</v>
      </c>
      <c r="C47">
        <f>団体!$E$3</f>
        <v>0</v>
      </c>
      <c r="D47" s="47" t="str">
        <f>リレーオーダー用紙!AH52</f>
        <v/>
      </c>
      <c r="E47" t="str">
        <f>リレーオーダー用紙!AW52</f>
        <v>999:99.99</v>
      </c>
      <c r="F47" s="47" t="str">
        <f>団体!$B$3</f>
        <v/>
      </c>
      <c r="G47">
        <v>0</v>
      </c>
      <c r="H47">
        <v>6</v>
      </c>
      <c r="I47">
        <v>200</v>
      </c>
      <c r="J47" t="str">
        <f>リレーオーダー用紙!AS52</f>
        <v/>
      </c>
      <c r="K47" t="str">
        <f>リレーオーダー用紙!AT52</f>
        <v/>
      </c>
      <c r="L47" t="str">
        <f>リレーオーダー用紙!AU52</f>
        <v/>
      </c>
      <c r="M47" t="str">
        <f>リレーオーダー用紙!AV52</f>
        <v/>
      </c>
    </row>
    <row r="48" spans="1:13">
      <c r="A48" t="str">
        <f>IF(リレーオーダー用紙!F53="","",9)</f>
        <v/>
      </c>
      <c r="B48" s="48">
        <f>団体!$C$3</f>
        <v>0</v>
      </c>
      <c r="C48">
        <f>団体!$E$3</f>
        <v>0</v>
      </c>
      <c r="D48" s="47" t="str">
        <f>リレーオーダー用紙!AH53</f>
        <v/>
      </c>
      <c r="E48" t="str">
        <f>リレーオーダー用紙!AW53</f>
        <v>999:99.99</v>
      </c>
      <c r="F48" s="47" t="str">
        <f>団体!$B$3</f>
        <v/>
      </c>
      <c r="G48">
        <v>0</v>
      </c>
      <c r="H48">
        <v>6</v>
      </c>
      <c r="I48">
        <v>200</v>
      </c>
      <c r="J48" t="str">
        <f>リレーオーダー用紙!AS53</f>
        <v/>
      </c>
      <c r="K48" t="str">
        <f>リレーオーダー用紙!AT53</f>
        <v/>
      </c>
      <c r="L48" t="str">
        <f>リレーオーダー用紙!AU53</f>
        <v/>
      </c>
      <c r="M48" t="str">
        <f>リレーオーダー用紙!AV53</f>
        <v/>
      </c>
    </row>
    <row r="49" spans="1:13">
      <c r="A49" t="str">
        <f>IF(リレーオーダー用紙!F54="","",9)</f>
        <v/>
      </c>
      <c r="B49" s="48">
        <f>団体!$C$3</f>
        <v>0</v>
      </c>
      <c r="C49">
        <f>団体!$E$3</f>
        <v>0</v>
      </c>
      <c r="D49" s="47" t="str">
        <f>リレーオーダー用紙!AH54</f>
        <v/>
      </c>
      <c r="E49" t="str">
        <f>リレーオーダー用紙!AW54</f>
        <v>999:99.99</v>
      </c>
      <c r="F49" s="47" t="str">
        <f>団体!$B$3</f>
        <v/>
      </c>
      <c r="G49">
        <v>0</v>
      </c>
      <c r="H49">
        <v>6</v>
      </c>
      <c r="I49">
        <v>200</v>
      </c>
      <c r="J49" t="str">
        <f>リレーオーダー用紙!AS54</f>
        <v/>
      </c>
      <c r="K49" t="str">
        <f>リレーオーダー用紙!AT54</f>
        <v/>
      </c>
      <c r="L49" t="str">
        <f>リレーオーダー用紙!AU54</f>
        <v/>
      </c>
      <c r="M49" t="str">
        <f>リレーオーダー用紙!AV54</f>
        <v/>
      </c>
    </row>
    <row r="50" spans="1:13">
      <c r="A50" t="str">
        <f>IF(リレーオーダー用紙!F55="","",9)</f>
        <v/>
      </c>
      <c r="B50" s="48">
        <f>団体!$C$3</f>
        <v>0</v>
      </c>
      <c r="C50">
        <f>団体!$E$3</f>
        <v>0</v>
      </c>
      <c r="D50" s="47" t="str">
        <f>リレーオーダー用紙!AH55</f>
        <v/>
      </c>
      <c r="E50" t="str">
        <f>リレーオーダー用紙!AW55</f>
        <v>999:99.99</v>
      </c>
      <c r="F50" s="47" t="str">
        <f>団体!$B$3</f>
        <v/>
      </c>
      <c r="G50">
        <v>0</v>
      </c>
      <c r="H50">
        <v>6</v>
      </c>
      <c r="I50">
        <v>200</v>
      </c>
      <c r="J50" t="str">
        <f>リレーオーダー用紙!AS55</f>
        <v/>
      </c>
      <c r="K50" t="str">
        <f>リレーオーダー用紙!AT55</f>
        <v/>
      </c>
      <c r="L50" t="str">
        <f>リレーオーダー用紙!AU55</f>
        <v/>
      </c>
      <c r="M50" t="str">
        <f>リレーオーダー用紙!AV55</f>
        <v/>
      </c>
    </row>
    <row r="51" spans="1:13">
      <c r="A51" t="str">
        <f>IF(リレーオーダー用紙!F56="","",9)</f>
        <v/>
      </c>
      <c r="B51" s="48">
        <f>団体!$C$3</f>
        <v>0</v>
      </c>
      <c r="C51">
        <f>団体!$E$3</f>
        <v>0</v>
      </c>
      <c r="D51" s="47" t="str">
        <f>リレーオーダー用紙!AH56</f>
        <v/>
      </c>
      <c r="E51" t="str">
        <f>リレーオーダー用紙!AW56</f>
        <v>999:99.99</v>
      </c>
      <c r="F51" s="47" t="str">
        <f>団体!$B$3</f>
        <v/>
      </c>
      <c r="G51">
        <v>0</v>
      </c>
      <c r="H51">
        <v>6</v>
      </c>
      <c r="I51">
        <v>200</v>
      </c>
      <c r="J51" t="str">
        <f>リレーオーダー用紙!AS56</f>
        <v/>
      </c>
      <c r="K51" t="str">
        <f>リレーオーダー用紙!AT56</f>
        <v/>
      </c>
      <c r="L51" t="str">
        <f>リレーオーダー用紙!AU56</f>
        <v/>
      </c>
      <c r="M51" t="str">
        <f>リレーオーダー用紙!AV56</f>
        <v/>
      </c>
    </row>
    <row r="52" spans="1:13">
      <c r="A52" t="str">
        <f>IF(リレーオーダー用紙!F57="","",9)</f>
        <v/>
      </c>
      <c r="B52" s="48">
        <f>団体!$C$3</f>
        <v>0</v>
      </c>
      <c r="C52">
        <f>団体!$E$3</f>
        <v>0</v>
      </c>
      <c r="D52" s="47" t="str">
        <f>リレーオーダー用紙!AH57</f>
        <v/>
      </c>
      <c r="E52" t="str">
        <f>リレーオーダー用紙!AW57</f>
        <v>999:99.99</v>
      </c>
      <c r="F52" s="47" t="str">
        <f>団体!$B$3</f>
        <v/>
      </c>
      <c r="G52">
        <v>0</v>
      </c>
      <c r="H52">
        <v>6</v>
      </c>
      <c r="I52">
        <v>200</v>
      </c>
      <c r="J52" t="str">
        <f>リレーオーダー用紙!AS57</f>
        <v/>
      </c>
      <c r="K52" t="str">
        <f>リレーオーダー用紙!AT57</f>
        <v/>
      </c>
      <c r="L52" t="str">
        <f>リレーオーダー用紙!AU57</f>
        <v/>
      </c>
      <c r="M52" t="str">
        <f>リレーオーダー用紙!AV57</f>
        <v/>
      </c>
    </row>
    <row r="53" spans="1:13">
      <c r="A53" s="118" t="str">
        <f>IF(リレーオーダー用紙!F58="","",9)</f>
        <v/>
      </c>
      <c r="B53" s="125">
        <f>団体!$C$3</f>
        <v>0</v>
      </c>
      <c r="C53" s="118">
        <f>団体!$E$3</f>
        <v>0</v>
      </c>
      <c r="D53" s="123" t="str">
        <f>リレーオーダー用紙!AH58</f>
        <v/>
      </c>
      <c r="E53" s="118" t="str">
        <f>リレーオーダー用紙!AW58</f>
        <v>999:99.99</v>
      </c>
      <c r="F53" s="123" t="str">
        <f>団体!$B$3</f>
        <v/>
      </c>
      <c r="G53" s="118">
        <v>0</v>
      </c>
      <c r="H53" s="118">
        <v>6</v>
      </c>
      <c r="I53" s="118">
        <v>200</v>
      </c>
      <c r="J53" s="118" t="str">
        <f>リレーオーダー用紙!AS58</f>
        <v/>
      </c>
      <c r="K53" s="118" t="str">
        <f>リレーオーダー用紙!AT58</f>
        <v/>
      </c>
      <c r="L53" s="118" t="str">
        <f>リレーオーダー用紙!AU58</f>
        <v/>
      </c>
      <c r="M53" s="118" t="str">
        <f>リレーオーダー用紙!AV58</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申込書</vt:lpstr>
      <vt:lpstr>申込一覧表</vt:lpstr>
      <vt:lpstr>リレーオーダー用紙</vt:lpstr>
      <vt:lpstr>誓約書</vt:lpstr>
      <vt:lpstr>メール</vt:lpstr>
      <vt:lpstr>団体</vt:lpstr>
      <vt:lpstr>所属1</vt:lpstr>
      <vt:lpstr>選手</vt:lpstr>
      <vt:lpstr>エントリー</vt:lpstr>
      <vt:lpstr>連続出場</vt:lpstr>
      <vt:lpstr>チーム</vt:lpstr>
      <vt:lpstr>リレーオーダー用紙!Print_Area</vt:lpstr>
      <vt:lpstr>申込一覧表!Print_Area</vt:lpstr>
      <vt:lpstr>申込書!Print_Area</vt:lpstr>
      <vt:lpstr>誓約書!Print_Area</vt:lpstr>
      <vt:lpstr>連続出場!Print_Area</vt:lpstr>
      <vt:lpstr>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Takashi Shigehara</cp:lastModifiedBy>
  <cp:lastPrinted>2012-10-17T23:17:43Z</cp:lastPrinted>
  <dcterms:created xsi:type="dcterms:W3CDTF">2003-04-18T11:12:20Z</dcterms:created>
  <dcterms:modified xsi:type="dcterms:W3CDTF">2024-11-06T06:17:04Z</dcterms:modified>
</cp:coreProperties>
</file>